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9210" activeTab="4"/>
  </bookViews>
  <sheets>
    <sheet name="01" sheetId="1" r:id="rId1"/>
    <sheet name="03" sheetId="2" r:id="rId2"/>
    <sheet name="02" sheetId="3" r:id="rId3"/>
    <sheet name="04" sheetId="4" r:id="rId4"/>
    <sheet name="05" sheetId="5" r:id="rId5"/>
  </sheets>
  <definedNames/>
  <calcPr fullCalcOnLoad="1"/>
</workbook>
</file>

<file path=xl/sharedStrings.xml><?xml version="1.0" encoding="utf-8"?>
<sst xmlns="http://schemas.openxmlformats.org/spreadsheetml/2006/main" count="1221" uniqueCount="800">
  <si>
    <t>(Kèm theo Quyết định số          /QĐ-UBND ngày           /6/2012 của UBND tỉnh Bình Phước)</t>
  </si>
  <si>
    <t>STT</t>
  </si>
  <si>
    <t>Danh mục các chương trình mục tiêu</t>
  </si>
  <si>
    <t>Đơn vị tính</t>
  </si>
  <si>
    <t>Kế hoạch 2013</t>
  </si>
  <si>
    <t>Đơn vị tổ chức thực hiện</t>
  </si>
  <si>
    <t>Ghi chú</t>
  </si>
  <si>
    <t>Chương trình mục tiêu Quốc gia Việc làm và dạy nghề</t>
  </si>
  <si>
    <t>Sở Lao động Thương binh Xã hội</t>
  </si>
  <si>
    <t>1.1</t>
  </si>
  <si>
    <t>Hỗ trợ đầu tư cho các trường công lập có nghề trọng điểm theo Quyết định số 826/QĐ-LĐTBXH của Bộ Lao động, Thương binh và xã hội</t>
  </si>
  <si>
    <t>Lượt người</t>
  </si>
  <si>
    <t>1.2</t>
  </si>
  <si>
    <t>Hỗ trợ lao động nông thôn học nghề, hoàn thiện mô hình thí điểm dạy nghề cho lao động nông thôn; thí điểm mô hình dạy nghề gắn với tạo việc làm cho người khuyết tật</t>
  </si>
  <si>
    <t>1.3</t>
  </si>
  <si>
    <t>Hỗ trợ đầu tư cơ sở vật chất, trang thiết bị cho các cơ sở dạy nghề theo chính sách của Quyết định số 1956/QĐ-TTg</t>
  </si>
  <si>
    <t>Số cơ sở dạy nghề được hộ trợ</t>
  </si>
  <si>
    <t>1.4</t>
  </si>
  <si>
    <t>Đào tạo, bồi dưỡng các bộ công chức xã</t>
  </si>
  <si>
    <t>1.5</t>
  </si>
  <si>
    <t>Hỗ trợ tạo việc làm cho lao động thông qua các dự án vay vốn tạo việc làm từ Quỹ quốc gia về việc làm</t>
  </si>
  <si>
    <t>Người</t>
  </si>
  <si>
    <t>1.6</t>
  </si>
  <si>
    <t>Hỗ trợ học nghề, ngoại ngữ, bồi dưỡng kiến thức cần thiết</t>
  </si>
  <si>
    <t>Chương trình mục tiêu quốc gia Giảm nghèo bền vững</t>
  </si>
  <si>
    <t xml:space="preserve"> - Tỷ lệ hộ nghèo giảm trong năm</t>
  </si>
  <si>
    <t>%</t>
  </si>
  <si>
    <t>Chương trình mục tiêu quốc gia Nước sạch và vệ sinh môi trường</t>
  </si>
  <si>
    <t>3.1</t>
  </si>
  <si>
    <t>Tỷ lệ dân số nông thôn được sử dụng nước sinh hoạt hợp vệ sinh</t>
  </si>
  <si>
    <t>Sở Nông nghiệp và PTNT</t>
  </si>
  <si>
    <t>3.2</t>
  </si>
  <si>
    <t>Tỷ lệ hộ gia đình ở nông thôn có nhà tiêu hợp vệ sinh</t>
  </si>
  <si>
    <t>Sở Y tế</t>
  </si>
  <si>
    <t>3.3</t>
  </si>
  <si>
    <t>Tỷ lệ hộ dân nông thôn chăn nuôi có chuồng trại hợp vệ sinh</t>
  </si>
  <si>
    <t>3.4</t>
  </si>
  <si>
    <t xml:space="preserve">Tỷ lệ trạm y tế xã ở nông thôn có đủ nước sạch nhà tiêu hợp vệ sinh </t>
  </si>
  <si>
    <t>3.5</t>
  </si>
  <si>
    <t xml:space="preserve">Tỷ lệ trường học Mầm non, phổ thông ở nông thôn có đủ nước sạch và nhà tiêu hợp vệ sinh </t>
  </si>
  <si>
    <t>Sở Giáo dục Đào tạo</t>
  </si>
  <si>
    <t>Chương trình mục tiêu quốc gia Y tế</t>
  </si>
  <si>
    <t>4.1</t>
  </si>
  <si>
    <t>Phòng, chống bệnh phong</t>
  </si>
  <si>
    <t xml:space="preserve"> - Tỷ lệ lưu hành 1/10.000 dân</t>
  </si>
  <si>
    <t xml:space="preserve"> - Tỷ lệ phát hiện 1/10.000 dân</t>
  </si>
  <si>
    <t>4.2</t>
  </si>
  <si>
    <t>Phòng, chống bệnh lao</t>
  </si>
  <si>
    <t xml:space="preserve"> - Phát hiện bệnh nhân các thể</t>
  </si>
  <si>
    <t>Bệnh nhân</t>
  </si>
  <si>
    <t xml:space="preserve"> - AFB(+) mới</t>
  </si>
  <si>
    <t>4.3</t>
  </si>
  <si>
    <t>Phòng, chống bệnh sốt rét</t>
  </si>
  <si>
    <t xml:space="preserve"> - Dân số được bảo vệ</t>
  </si>
  <si>
    <t xml:space="preserve"> - Số lượt điều trị</t>
  </si>
  <si>
    <t xml:space="preserve">Lượt </t>
  </si>
  <si>
    <t>4.4</t>
  </si>
  <si>
    <t>Phòng, chống bệnh sốt xuất huyết</t>
  </si>
  <si>
    <t xml:space="preserve"> - Tỷ lệ mắc/100.000 dân </t>
  </si>
  <si>
    <t xml:space="preserve"> - Tỷ lệ chết / mắc</t>
  </si>
  <si>
    <t>4.5</t>
  </si>
  <si>
    <t>Tăng huyết áp</t>
  </si>
  <si>
    <t>- Tỷ lệ cán bộ y tế được đào tạo về biện pháp dự phòng, phát hiện sớm, điều trị và quản lý tăng huyết áp</t>
  </si>
  <si>
    <t>- Số xã được khám sàng lọc và quản lý bệnh nhân tăng huyết áp</t>
  </si>
  <si>
    <t>Xã</t>
  </si>
  <si>
    <t>- Số đơn vị tư vấn và điều trị tăng huyết áp được thành lập tham gia khám sàng lọc và quản lý tăng huyết áp</t>
  </si>
  <si>
    <t>Đơn vị</t>
  </si>
  <si>
    <t>- Tỷ lệ bệnh nhân tăng huyết áp có nguy cơ cao được điều trị đúng theo phác đồ Bộ Y tế quy định</t>
  </si>
  <si>
    <t>4.6</t>
  </si>
  <si>
    <t>Đái tháo đường</t>
  </si>
  <si>
    <t>-3 đến 5 phường/xã thu hưởng sàng lọc</t>
  </si>
  <si>
    <t>Số người được sàng lọc</t>
  </si>
  <si>
    <t>- 10 đến 50 phường/xã tập huấn về sàng lọc đái tháo đường, biện pháp dự phòng bệnh đái tháo đường</t>
  </si>
  <si>
    <t>Số cán bộ tham gia</t>
  </si>
  <si>
    <t>4.7</t>
  </si>
  <si>
    <t>Bảo vệ sức khỏe tâm thần cộng đồng và trẻ em</t>
  </si>
  <si>
    <t xml:space="preserve"> - Số xã/phường triển khai mới</t>
  </si>
  <si>
    <t>Bệnh động kinh</t>
  </si>
  <si>
    <t>Xã/phường</t>
  </si>
  <si>
    <t xml:space="preserve"> - Số bệnh nhân mới phát hiện</t>
  </si>
  <si>
    <t>Bệnh nhân động kinh</t>
  </si>
  <si>
    <t xml:space="preserve"> - Số bệnh nhân ổn định</t>
  </si>
  <si>
    <t>4.8</t>
  </si>
  <si>
    <t>Tiêm chủng mở rộng</t>
  </si>
  <si>
    <t xml:space="preserve"> - Tỷ lệ tiêm chủng đầy đủ 8 loại vắc xin cho trẻ dưới 1 tuổi</t>
  </si>
  <si>
    <t>≥90</t>
  </si>
  <si>
    <t xml:space="preserve"> - Tỷ lệ tiêm văc xin sởi mũi 2</t>
  </si>
  <si>
    <t xml:space="preserve"> -Tỷ lệ tiêm chủng văc xin uốn ván cho phụ nữ có thai</t>
  </si>
  <si>
    <t>≥80</t>
  </si>
  <si>
    <t>4.9</t>
  </si>
  <si>
    <t>Chăm sóc sức khỏe sinh sản</t>
  </si>
  <si>
    <t xml:space="preserve"> - Tỷ lệ phụ nữ có thai được khám thai ít nhất 3 lần trong 3 thai kỳ</t>
  </si>
  <si>
    <t xml:space="preserve"> - Tỷ lệ phụ nữ đẻ do nhân viên Y tế đã qua đào tạo đỡ</t>
  </si>
  <si>
    <t xml:space="preserve"> - Tỷ lệ bà mẹ và trẻ sơ sinh được nhân viên Y tế chăm sóc trong tuần đầu sau sinh</t>
  </si>
  <si>
    <t>4.10</t>
  </si>
  <si>
    <t>Cải thiện trình trạng dinh dưỡng trẻ em</t>
  </si>
  <si>
    <t xml:space="preserve"> - Tỷ lệ suy dinh dưỡng cân nặng theo tuổi</t>
  </si>
  <si>
    <t>4.11</t>
  </si>
  <si>
    <t>Nâng cao năng lực, truyền thông và giám sát, đánh giá thực hiện Chương trình</t>
  </si>
  <si>
    <t>- Số lớp tập huấn cho cán bộ quản lý</t>
  </si>
  <si>
    <t>Lớp</t>
  </si>
  <si>
    <t>- Tỷ lệ các xã, huyện điểm được giám sát theo kế hoạch</t>
  </si>
  <si>
    <t>- Tỷ lệ các hình thức truyền thông (trực tiếp, gián tiếp) được thực hiện ít nhất 12 lần</t>
  </si>
  <si>
    <t>- Tỷ lệ học sinh, giáo viên được tiếp cận thông tin truyền thông</t>
  </si>
  <si>
    <t>Quân dân y kết hợp</t>
  </si>
  <si>
    <t>- Tỷ lệ các đơn vị dự bị động viên, đội cơ động sẵn sàng cơ động</t>
  </si>
  <si>
    <t>- Thành viên Ban quân dân y được tập huấn chuyên môn</t>
  </si>
  <si>
    <t>- Số đợt khám chữa bệnh cho các đối tượng  chính sách</t>
  </si>
  <si>
    <t>Đợt</t>
  </si>
  <si>
    <t>Chương trình mục tiêu quốc gia Dân số và Kế hoạch hóa gia đình</t>
  </si>
  <si>
    <t>5.1</t>
  </si>
  <si>
    <t>Mức giảm tỷ lệ sinh</t>
  </si>
  <si>
    <t>‰</t>
  </si>
  <si>
    <t>5.2</t>
  </si>
  <si>
    <t>Tỷ số giới tính khi sinh( số bé trai/100 bé gái)</t>
  </si>
  <si>
    <t>5.3</t>
  </si>
  <si>
    <t>Tỷ lệ sàn lọc trước sinh</t>
  </si>
  <si>
    <t>5.4</t>
  </si>
  <si>
    <t>Tỷ lệ sàn lọc sơ sinh</t>
  </si>
  <si>
    <t>5.5</t>
  </si>
  <si>
    <t>Số người mới thực hiện biện pháp tránh thai hiện đại trong năm</t>
  </si>
  <si>
    <t>Chương trình mục tiêu quốc gia Vệ sinh an toàn thực phẩm</t>
  </si>
  <si>
    <t>6.1</t>
  </si>
  <si>
    <t xml:space="preserve">Tỷ lệ cơ sở sản xuất, kinh doanh, chế biến thực phẩm được kiểm tra đạt yêu cầu vệ sinh an toàn thực phẩm </t>
  </si>
  <si>
    <t>6.2</t>
  </si>
  <si>
    <t xml:space="preserve">Tỷ lệ cán bộ làm công tác quản lý, thanh tra vệ sinh an toàn thực phẩm tại tuyến trung ương, khu vực,tỉnh, thành phố được bồi dưỡng nâng cao về chuyên môn nghiệp vụ  </t>
  </si>
  <si>
    <t>6.3</t>
  </si>
  <si>
    <t xml:space="preserve">Tỷ lệ cán bộ làm công tác vệ sinh an toàn thực phẩm tuyến cơ sở(quận/ huyện, xã/phường) được bồi dưỡng, nâng cao về chuyên môn nghiệp vụ và kiến thức về vệ sinh an toàn thực phẩm </t>
  </si>
  <si>
    <t>6.4</t>
  </si>
  <si>
    <t>Tỷ lệ người sản xuất thực phẩm hiểu đúng và được cập nhật lại kiến thức về vệ sinh an toàn thực phẩm</t>
  </si>
  <si>
    <t>6.5</t>
  </si>
  <si>
    <t>Tỷ lệ người kinh doanh thực phẩm hiểu đúng và được cập nhật lại kiến thức về vệ sinh an toàn thực phẩm</t>
  </si>
  <si>
    <t>6.6</t>
  </si>
  <si>
    <t>Tỷ lệ người tiêu dùng thực phẩm hiểu đúng và được cập nhật lại kiến thức về vệ sinh an toàn thực phẩm</t>
  </si>
  <si>
    <t>6.7</t>
  </si>
  <si>
    <t>Tỷ lệ người lãnh đạo quản lý hiểu đúng và được cập nhật lại kiến thức về vệ sinh an toàn thực phẩm</t>
  </si>
  <si>
    <t>6.8</t>
  </si>
  <si>
    <t>Số phòng thí nghiệm cấp tỉnh tham gia thử nghiệm liên phòng đánh giá chất lượng kiểm nghiệm</t>
  </si>
  <si>
    <t>Phòng thí nghiệm</t>
  </si>
  <si>
    <t>6.9</t>
  </si>
  <si>
    <t>Tỷ lệ ca ngộ độc /100.000 dân trong các vụ ngộ độc thực phẩm được báo cáo /100.000 dân</t>
  </si>
  <si>
    <t>Ca</t>
  </si>
  <si>
    <t xml:space="preserve">Dưới 8 </t>
  </si>
  <si>
    <t>6.10</t>
  </si>
  <si>
    <t>Tỷ lệ các cơ sở dịch vụ ăn ướng do tỉnh/thành phố quản lý và cơ sở san xuất kinh doanh thực phẩm do ngành y tế quản lý được cấp giấy chứng nhận đủ điều kiện vệ sinh an toàn thực phẩm</t>
  </si>
  <si>
    <t xml:space="preserve">Kiểm tra cơ sở sản xuất kinh doanh thực phẩm nông sản về an toàn thực phẩm </t>
  </si>
  <si>
    <t>6.11</t>
  </si>
  <si>
    <t xml:space="preserve">Kiểm tra cơ sở sản xuất kinh doanh thực phẩm thủy sản về an toàn thực phẩm </t>
  </si>
  <si>
    <t>Chương trình mục tiêu quốc gia Văn hóa</t>
  </si>
  <si>
    <t>Sở Văn hóa Thể thao và Du lịch</t>
  </si>
  <si>
    <t>7.1</t>
  </si>
  <si>
    <t>Tu bổ , tôn tạo tổng thể di tích</t>
  </si>
  <si>
    <t>Di tích</t>
  </si>
  <si>
    <t>7.2</t>
  </si>
  <si>
    <t>Tu bổ cấp thiết di tích</t>
  </si>
  <si>
    <t>7.3</t>
  </si>
  <si>
    <t>Sưu tầm văn hóa phi vật thể</t>
  </si>
  <si>
    <t>Dự án</t>
  </si>
  <si>
    <t>7.4</t>
  </si>
  <si>
    <t>Bảo tồn làng, bản cổ</t>
  </si>
  <si>
    <t>Làng, bản</t>
  </si>
  <si>
    <t>7.5</t>
  </si>
  <si>
    <t>Nội dung hỗ trợ xây dựng nhà văn hóa</t>
  </si>
  <si>
    <t xml:space="preserve"> - Cấp xã</t>
  </si>
  <si>
    <t>Nhà văn hóa</t>
  </si>
  <si>
    <t xml:space="preserve"> - Cấp thôn</t>
  </si>
  <si>
    <t>7.6</t>
  </si>
  <si>
    <t>Nội dung hỗ trợ trang tiết bị văn hóa</t>
  </si>
  <si>
    <t xml:space="preserve"> - Cấp huyện</t>
  </si>
  <si>
    <t>7.7</t>
  </si>
  <si>
    <t>Thiết bị đội thông tin lưu động</t>
  </si>
  <si>
    <t>Đội thông tin</t>
  </si>
  <si>
    <t>Chương trình mục tiêu quốc gia giáo dục và đào tạo</t>
  </si>
  <si>
    <t>Sở Giáo dục và Đào tạo</t>
  </si>
  <si>
    <t>8.1</t>
  </si>
  <si>
    <t>Hỗ trợ phổ cập giáo dục mầm non 5 tuổi</t>
  </si>
  <si>
    <t xml:space="preserve"> - Thiết bị dạy học tối thiểu</t>
  </si>
  <si>
    <t>Bộ</t>
  </si>
  <si>
    <t xml:space="preserve"> - Đồ chơi ngoài trời</t>
  </si>
  <si>
    <t xml:space="preserve"> - Thiết bị, phần mềm trò chơi làm quen với máy tính</t>
  </si>
  <si>
    <t>8.2</t>
  </si>
  <si>
    <t>Tăng cường dạy và học ngoại ngữ</t>
  </si>
  <si>
    <t xml:space="preserve"> - Số giáo viên dạy tiếng Anh cốt cán (phổ thông, dạy nghề, trung cấp chuyên nghiệp, giáo dục thường xuyên, cao đẳng, đại học) được tham gia lớp bồi dưỡng nâng cao năng lực tiếng Anh do Trương ương tổ chức</t>
  </si>
  <si>
    <t>Giáo viên</t>
  </si>
  <si>
    <t xml:space="preserve"> - Số giáo viên dạy tiếng Anh phổ thông, dạy nghề, trung cấp chuyên nghiệp, giáo dục thường xuyên được bồi dưỡng nâng cao năng lực tiếng Anh tại địa phương</t>
  </si>
  <si>
    <t xml:space="preserve"> - Số giáo viên dạy tiếng Anh phổ thông, dạy nghề, trung cấp chuyên nghiệp, giáo dục thường xuyên được bồi dưỡng ở nước ngoài để đạt chuẩn</t>
  </si>
  <si>
    <t>Chương trình mục tiêu quốc gia Phòng, chống ma túy</t>
  </si>
  <si>
    <t>9.1</t>
  </si>
  <si>
    <t>Công tác quản lý người nghiện</t>
  </si>
  <si>
    <t>- Tỷ lệ người cai nghiện giảm so với năm 2012</t>
  </si>
  <si>
    <t>- Tỷ lệ người cai nghiện có hồ sơ được quản lý</t>
  </si>
  <si>
    <t>9.2</t>
  </si>
  <si>
    <t>Tỷ lệ người nghiện đưa về cai nghiện tại gia đình và cộng đồng</t>
  </si>
  <si>
    <t>9.3</t>
  </si>
  <si>
    <t>Tỷ lệ người người nghiện cai nghiện tại cơ sở tập trung</t>
  </si>
  <si>
    <t>9.4</t>
  </si>
  <si>
    <t>Tỷ lệ số vụ bắt giữ tội phạm ma túy tăng so với năm 2012</t>
  </si>
  <si>
    <t>Công an tỉnh</t>
  </si>
  <si>
    <t>9.5</t>
  </si>
  <si>
    <t>Xây dựng xã, phường, thị trấn không tệ nạn ma túy</t>
  </si>
  <si>
    <t>- Tỷ lệ xã, phường, thị trấn không có ma túy giảm so với năm 2012</t>
  </si>
  <si>
    <t>2-5</t>
  </si>
  <si>
    <t xml:space="preserve">- Tỷ lệ xã, phường, thị trấn trọng điểm về ma túy được tập trung xử lý </t>
  </si>
  <si>
    <t>100</t>
  </si>
  <si>
    <t>9.6</t>
  </si>
  <si>
    <t>Tỷ lệ triệt phá diện tích tái trồng cây thuốc phiện, cần sa được phát hiện</t>
  </si>
  <si>
    <t>Chương trình mục tiêu quốc gia Phòng, chống tội phạm</t>
  </si>
  <si>
    <t xml:space="preserve"> - Tỷ lệ điều tra, khám phá tội phạm đạt so với tổng số vụ phát sinh</t>
  </si>
  <si>
    <t>&gt;89</t>
  </si>
  <si>
    <t>Chương trình mục tiêu quốc gia Phòng, chống HIV/AIDS</t>
  </si>
  <si>
    <t>11.1</t>
  </si>
  <si>
    <t>Tỷ lệ cơ quan thông tin đại chúng địa phương thực hiện tổ chức truyền thông  phòng, chống HIV/AIDS theo hướng dẫn của Bộ Thông tin và Truyền thông và Bộ Y tế</t>
  </si>
  <si>
    <t>11.2</t>
  </si>
  <si>
    <t>Tỷ lệ người nhiễm HIV ( quản lý được) tham gia sinh hoạt trong các câu lạc bộ, nhóm đồng dẳng và các loại hình hoạt động phòng, chống HIV/AIDS khác</t>
  </si>
  <si>
    <t>11.3</t>
  </si>
  <si>
    <t>Tỷ lệ dngười nhiễm  HIV trong cộng đồng được phát hiện và báo cáo</t>
  </si>
  <si>
    <t>11.4</t>
  </si>
  <si>
    <t>Số mẫu giám sát HIV</t>
  </si>
  <si>
    <t>Mẫu</t>
  </si>
  <si>
    <t>11.5</t>
  </si>
  <si>
    <t>Tỷ lệ đối tượng có hành vi nguy cơ cao được tư vấn xét nghiệm HIV</t>
  </si>
  <si>
    <t>11.6</t>
  </si>
  <si>
    <t>Tỷ lệ người nghiện, chích ma túy sử dụng bơm kim tiêm sạch</t>
  </si>
  <si>
    <t>11.7</t>
  </si>
  <si>
    <t>Tỷ lệ người bán dâm sử dụng bao cao su trong quan hệ tình dục</t>
  </si>
  <si>
    <t>11.8</t>
  </si>
  <si>
    <t>Tỷ lệ nngười đồng giới nam sử dụng bao cao su khi quan hệ tình dục đồng giới thông qua đường hậu môn</t>
  </si>
  <si>
    <t>11.9</t>
  </si>
  <si>
    <t>Số bệnh nhân người lớn điều trị ARV</t>
  </si>
  <si>
    <t>11.10</t>
  </si>
  <si>
    <t>Số bệnh nhân trẻ em điều trị ARV</t>
  </si>
  <si>
    <t>11.11</t>
  </si>
  <si>
    <t>Tỷ lệ phụ nữ mang thai được xét nghiệm HIV</t>
  </si>
  <si>
    <t>11.12</t>
  </si>
  <si>
    <t>Tỷ lệ bệnh nhân lao được xét nghiệm HIV</t>
  </si>
  <si>
    <t>11.13</t>
  </si>
  <si>
    <t>Số người nhiểm HIV được điều trị INH</t>
  </si>
  <si>
    <t>KẾ HOẠCH VỐN CHƯƠNG TRÌNH MỤC TIÊU QUỐC GIA NƯỚC SẠCH &amp; VỆ SINH MÔI TRƯỜNG NÔNG THÔN NĂM 2013</t>
  </si>
  <si>
    <t>ĐVT: Triệu đồng.</t>
  </si>
  <si>
    <t>Danh mục dự án</t>
  </si>
  <si>
    <t>Quyết định đầu tư</t>
  </si>
  <si>
    <t>Kế hoạch vốn năm 2013</t>
  </si>
  <si>
    <t>Chủ đầu tư</t>
  </si>
  <si>
    <t xml:space="preserve">Số quyết định; ngày, tháng, năm ban hành </t>
  </si>
  <si>
    <t>Tổng mức đầu tư</t>
  </si>
  <si>
    <t>Tổng số</t>
  </si>
  <si>
    <t>Vốn ĐTPT</t>
  </si>
  <si>
    <t>Vốn sự nghiệp</t>
  </si>
  <si>
    <t>Trong đó</t>
  </si>
  <si>
    <t>Tổng</t>
  </si>
  <si>
    <t>Vốn Chương trình Nước sạch &amp; VSMTNT</t>
  </si>
  <si>
    <t>Vốn dân đóng góp, vốn huy động, vốn khác</t>
  </si>
  <si>
    <t>Vốn trong nước</t>
  </si>
  <si>
    <t>Vốn ngoài nước</t>
  </si>
  <si>
    <t>A</t>
  </si>
  <si>
    <t>CÁC DỰ ÁN DO SỞ NÔNG NGHIỆP &amp; PTNT LÀM CHỦ ĐẦU TƯ</t>
  </si>
  <si>
    <t>Sở Nông nghiệp &amp; PTNT</t>
  </si>
  <si>
    <t>Cấp nước sinh hoạt tập trung xã Phú Sơn, huyện Bù Đăng</t>
  </si>
  <si>
    <t>379/QĐ-UBND ngày 18/6/2012</t>
  </si>
  <si>
    <t>Sửa chữa lớn công trình cấp nước sinh hoạt tập trung xã Bom Bo, huyện Bù Đăng</t>
  </si>
  <si>
    <t>133/QĐ-SKHĐT ngày 27/02/2012</t>
  </si>
  <si>
    <t>Sửa chữa lớn công trình cấp nước sinh hoạt tập trung xã Tân Tiến, huyện Đồng Phú</t>
  </si>
  <si>
    <t>354/QĐ-UBND ngày 27/02/2012</t>
  </si>
  <si>
    <t>Đầu tư bổ sung mạng phân phối cấp nước sinh hoạt thị trấn Đức Phong, xã Đoàn Kết, huyện Bù Đăng</t>
  </si>
  <si>
    <t>2332a/QĐ-UBND ngày 23/11/2012</t>
  </si>
  <si>
    <t>Cấp nước sinh hoạt tập trung  liên xã Lộc Hưng và Lộc Thái, huyện Lộc Ninh</t>
  </si>
  <si>
    <t>2128/QĐ-UBND ngày 19/10/2012</t>
  </si>
  <si>
    <t>Cấp nước sinh hoạt tập trung xã Bù Gia Mập, huyện Bù Gia Mập</t>
  </si>
  <si>
    <t>2333a/QĐ-UBND ngày 23/11/2012</t>
  </si>
  <si>
    <t>Cải tạo nâng cấp giếng đào Sóc 5, xã Minh Tâm, huyện Hớn Quản</t>
  </si>
  <si>
    <t>262/QĐ-UBND ngày 14/02/2012</t>
  </si>
  <si>
    <t>XD giếng đào mới khu TĐC, ĐC ấp Pa Pếch, xã Tân Hưng - Đồng Phú</t>
  </si>
  <si>
    <t>2413/QĐ-UBND ngày 04/12/2012</t>
  </si>
  <si>
    <t>Hỗ trợ đầu tư thí điểm mô hình ứng dụng công nghệ xử lý nước sinh hoạt nông thôn hộ gia đình các xã nông thôn mới</t>
  </si>
  <si>
    <t>2304/QĐ-UBND ngày 19/11/2012</t>
  </si>
  <si>
    <t>CBĐT Cấp nước sinh hoạt tập trung xã Minh Hưng, huyện Bù Đăng</t>
  </si>
  <si>
    <t>2421/QĐ-UBND ngày 04/11/2012</t>
  </si>
  <si>
    <t>CBĐT Cấp nước sinh hoạt tập trung thị trấn Thanh Bình, huyện Bù Đốp</t>
  </si>
  <si>
    <t>2668/Đ-UBND ngày 30/11/2012</t>
  </si>
  <si>
    <t>CBĐT Cấp nước sinh hoạt tập trung xã Thanh Lương, thị xã Bình Long</t>
  </si>
  <si>
    <t>744/QĐ-UBND ngày 18/04/2012</t>
  </si>
  <si>
    <t>CBĐT Cấp nước sinh hoạt tập trung xã Lộc Hiệp, huyện Lộc Ninh</t>
  </si>
  <si>
    <t>1192/QĐ-UBND ngày 02/10/2012</t>
  </si>
  <si>
    <t>Chuẩn bị đầu tư 05 công trình cấp nước tập trung gồm (CNSHTT liên xã Bù Nho, Long Tân, huyện Bù Gia Mập; CNSHTT xã Thanh Phú, thị xã Bình Long; CNSHTT xã Tiến Hưng, thị xã Đồng Xoài; CNSHTT xã Tân Thành, huyện Bù Đốp; CNSHTT xã Long Hà, huyện Bù Gia Mập)</t>
  </si>
  <si>
    <t>Hỗ trợ xây dựng chuồng trại chăn nuôi hợp vệ sinh</t>
  </si>
  <si>
    <t xml:space="preserve">Cập nhật thông tin Bộ chỉ số theo dõi, đánh giá Nước sạch &amp; VSMTNT </t>
  </si>
  <si>
    <t>B</t>
  </si>
  <si>
    <t>CÁC DỰ ÁN VỆ SINH MÔI TRƯỜNG NÔNG THÔN (TRUNG TÂM Y TẾ DỰ PHÒNG LÀM CHỦ ĐẦU TƯ)</t>
  </si>
  <si>
    <t>Trung tâm Y tế Dự phòng tỉnh</t>
  </si>
  <si>
    <t>XD hệ thống nước sạch và nhà tiêu hợp vệ sinh cho các trạm y tế xã năm 2012 trên địa bàn tỉnh Bình Phước</t>
  </si>
  <si>
    <t>596/QĐ-SKHĐT</t>
  </si>
  <si>
    <t>C</t>
  </si>
  <si>
    <t>DỰ ÁN DO SỞ GIÁO DỤC VÀ ĐÀO TẠO LÀM CHỦ ĐẦU TƯ</t>
  </si>
  <si>
    <t>Sở Giáo dục &amp; Đào tạo</t>
  </si>
  <si>
    <t>XD cấp nước và nhà vệ sinh tại các điểm trường trên địa bàn tỉnh năm 2012</t>
  </si>
  <si>
    <t>1297/QĐ-UBND ngày 27/06/2012</t>
  </si>
  <si>
    <t>TỔNG CỘNG (A+B+C)</t>
  </si>
  <si>
    <t>BẢNG TỔNG HỢP KẾ HOẠCH VỐN CHƯƠNG TRÌNH MỤC TIÊU QUỐC GIA NĂM 2013</t>
  </si>
  <si>
    <t>Đơn vị tính:  Triệu đồng</t>
  </si>
  <si>
    <t>Tên Chương trình mục tiêu Quốc gia</t>
  </si>
  <si>
    <t>Số Quyết định</t>
  </si>
  <si>
    <t>TMĐT</t>
  </si>
  <si>
    <t>Lũy kế vốn đã bố trí</t>
  </si>
  <si>
    <t>KH 2013</t>
  </si>
  <si>
    <t>Tổng vốn</t>
  </si>
  <si>
    <t>Vốn SN</t>
  </si>
  <si>
    <t>TỔNG CỘNG:</t>
  </si>
  <si>
    <t>I</t>
  </si>
  <si>
    <t>Đổi mới và phát triển dạy nghề</t>
  </si>
  <si>
    <t>Trường TCN Tôn Đức Thắng</t>
  </si>
  <si>
    <t>Xây dựng và mua sắm trang thiết bị nghề điện dân dụng, điện tử dân dụng, công nghệ sản xuất sản phẩm từ cao su cho trường Trung cấp nghề Tôn Đức Thắng</t>
  </si>
  <si>
    <t>Đào tạo nghề cho lao động nông thôn</t>
  </si>
  <si>
    <t>2.1</t>
  </si>
  <si>
    <t>Hỗ trợ lao động nông thôn học nghề</t>
  </si>
  <si>
    <t>Sở Lao động Thương binh và Xã hội</t>
  </si>
  <si>
    <t>2.2</t>
  </si>
  <si>
    <t>Đào tạo, bồi dưỡng cán bộ, công chức cấp xã</t>
  </si>
  <si>
    <t>Sở Nội vụ</t>
  </si>
  <si>
    <t>2.3</t>
  </si>
  <si>
    <t>Đầu tư cơ sở vật chất, thiết bị dạy nghề</t>
  </si>
  <si>
    <t xml:space="preserve"> - Xây dựng Trung tâm dạy nghề huyện Bù Gia Mập</t>
  </si>
  <si>
    <t xml:space="preserve"> - Xây dựng Trung tâm dạy nghề huyện Đồng Phú</t>
  </si>
  <si>
    <t xml:space="preserve">  -   Xây dựng Trung tâm dạy nghề huyện Hớn Quản</t>
  </si>
  <si>
    <t>Hỗ trợ đưa người lao động đi làm việc ở nước ngoài theo hợp đồng</t>
  </si>
  <si>
    <t>Hỗ trợ phát triển thị trường lao động</t>
  </si>
  <si>
    <t>Nâng cao năng lực, truyền thông và giám sát đánh giá chương trình</t>
  </si>
  <si>
    <t>II</t>
  </si>
  <si>
    <t>Chương trình mục tiêu quốc gia giảm nghèo bền vững</t>
  </si>
  <si>
    <t>Đầu tư cơ sở hạ tầng các xã đặc biệt khó khăn và các thôn đặc biệt khó khăn (chương trình 135)</t>
  </si>
  <si>
    <t>Bảng chi tiết kèm theo</t>
  </si>
  <si>
    <t>Nâng cao năng lực giảm nghèo, truyền thông và giám sát đánh giá thực hiện chương trình</t>
  </si>
  <si>
    <t>Nhân rộng mô hình giảm nghèo</t>
  </si>
  <si>
    <t>III</t>
  </si>
  <si>
    <t>Chương trình mục tiêu quốc gia Nước sạch và vệ sinh môi trường nông thôn</t>
  </si>
  <si>
    <t>IV</t>
  </si>
  <si>
    <t>Chương trình mục tiêu Quốc gia Y tế</t>
  </si>
  <si>
    <t>Phòng, chống một số bệnh có tính chất nguy hiểm đối với công đồng (bệnh phong, bệnh lao, bệnh sốt rét, sốt xuất huyết, bệnh ung thư, bệnh tăng huyết áp, bệnh đái tháo đường, bảo vệ sức khỏe tâm thần công đồng và trẻ em, bệnh phổi tắc nghẽn và mạn tính)</t>
  </si>
  <si>
    <t>Chăm sóc sức khoẻ sinh sản và cải thiện tình trạng dinh dưỡng trẻ em</t>
  </si>
  <si>
    <t>Quân y kết hợp</t>
  </si>
  <si>
    <t>Nâng cao năng lực, truyền thông và giám sát, đánh giá thực hiện chương trình</t>
  </si>
  <si>
    <t>V</t>
  </si>
  <si>
    <t>Chương trình mục tiêu quốc gia dân số và kế hoạch hoá Gia đình</t>
  </si>
  <si>
    <t>Bảo đảm hậu cần và cung cấp dịch vụ kế hoạch hóa gia đình</t>
  </si>
  <si>
    <t>Tầm soát các dị dạng, bệnh, tật bẩm sinh và kiểm soát mất cân bằng giới tính khi sinh</t>
  </si>
  <si>
    <t>Nâng cao năng lực, truyền thông và giám sát đánh giá thực hiện chương trình</t>
  </si>
  <si>
    <t>VI</t>
  </si>
  <si>
    <t xml:space="preserve"> Chương trình mục tiêu quốc gia Vệ sinh an toàn thực phẩm</t>
  </si>
  <si>
    <t>Nâng cao năng lực quản lý chất lượng vệ sinh an toàn thực phẩm</t>
  </si>
  <si>
    <t>Thông tin giáo dục truyền thông đảm bảo chất lượng vệ sinh an toàn thực phẩm</t>
  </si>
  <si>
    <t>Tăng cường năng lực hệ thống kiểm nghiệm chất lượng vệ sinh an toàn thực phẩm.</t>
  </si>
  <si>
    <t>Phòng, chống ngộ độc thực phẩm và các bệnh lây truyền qua thực phẩm</t>
  </si>
  <si>
    <t>Dự án bảo đảm vệ sinh an toàn thực phẩm trong sản xuất nông, lâm, thuỷ sản</t>
  </si>
  <si>
    <t>Sở Nông nghiệp &amp;PTNT</t>
  </si>
  <si>
    <t>VII</t>
  </si>
  <si>
    <t>Chương trình mục tiêu quốc gia Văn Hoá</t>
  </si>
  <si>
    <t xml:space="preserve">Dự án chống xuống cấp, tu bổ và tôn tạo di tích </t>
  </si>
  <si>
    <t xml:space="preserve"> - Nâng cấp, mở rộng di tích mộ tập thể 3000 người, thị xã Bình Long</t>
  </si>
  <si>
    <t>UBND thị xã Bình Long</t>
  </si>
  <si>
    <t>Sưu tầm, bảo tồn và phát huy các giá trị văn hóa phi vật thể của các dân tộc Việt Nam</t>
  </si>
  <si>
    <t xml:space="preserve"> - Tổng điều tra văn hoá phi vật thể của dân tộc Khơmer</t>
  </si>
  <si>
    <t>Sở VH, TT và DL</t>
  </si>
  <si>
    <t xml:space="preserve"> -Phục dựng lễ hội lập làng mới của dân tộc S'Tiêng</t>
  </si>
  <si>
    <t>Tăng cường đầu tư xây dựng, phát triển hệ thống thiết chế văn hóa, thể thao các huyện miền núi, vùng sâu, vùng xa, biên giới và hải đảo.</t>
  </si>
  <si>
    <t xml:space="preserve"> - Hỗ trợ xây dựng nhà văn hóa</t>
  </si>
  <si>
    <t xml:space="preserve">    + Nhà Văn Hóa thôn Bàu Nghé, xã Phước Tiến, TX Phước Long</t>
  </si>
  <si>
    <t>107 ngày 16/01/2012</t>
  </si>
  <si>
    <t>UBND xã Phước Tiến, TX Phước Long</t>
  </si>
  <si>
    <t xml:space="preserve">   + Nhà Văn hóa ấp Thiện Cư, xã Thiện Hứng, huyện Bù Đốp</t>
  </si>
  <si>
    <t>907 ngày 25/10/2012</t>
  </si>
  <si>
    <t>UBND xã Thiện Hưng, huyện Bù Đốp</t>
  </si>
  <si>
    <t xml:space="preserve">  + Nhà Văn hóa xã Tân Thành, thị xã Đồng Xoài</t>
  </si>
  <si>
    <t>3520 ngày 25/10/2012</t>
  </si>
  <si>
    <t>UBND thị xã Đồng Xoài</t>
  </si>
  <si>
    <t xml:space="preserve"> - Cấp sách cho thư viện huyện</t>
  </si>
  <si>
    <t xml:space="preserve"> - Hỗ trợ trang thiết bị nhà văn hóa (ưu tiên các xã điểm xây dựng nông thôn mới giai đoạn 2011-2015)</t>
  </si>
  <si>
    <t xml:space="preserve">  - Trang thiết bị cho đội thông tin lưu động các huyện, xã khó khăn, nhà văn hóa vùng dân tộc trọng điểm và hoạt động văn hóa các Đồn Biên phòng</t>
  </si>
  <si>
    <t>Tăng cường năng lực cán bộ văn hóa cơ sở, truyền thông và giám sát đánh giá thực hiện chương trình</t>
  </si>
  <si>
    <t>VIII</t>
  </si>
  <si>
    <t>Chương trình mục tiêu quốc gia giáo dục và Đào tạo</t>
  </si>
  <si>
    <t>Dự án hỗ trợ phổ cập mầm non 5 tuổi, xoá mù chữ và chống tái mù chữ, duy trì kết quả phổ cập giáo dục tiểu học, thực hiện phổ cập giáo dục trung học cơ sở đúng độ tuổi và hỗ trợ phổ cập giáo dục trung học</t>
  </si>
  <si>
    <t>Sở GD&amp;ĐT</t>
  </si>
  <si>
    <t xml:space="preserve">  - Hỗ trợ phổ cập giáo dục mầm non 5 tuổi </t>
  </si>
  <si>
    <t xml:space="preserve"> - Hỗ trợ XMC; chống tái mù; phổ cập giáo dục tiểu học, THCS </t>
  </si>
  <si>
    <t>Dự án tăng cường dạy và học ngoại ngữ trong hệ thống giáo dục quốc dân</t>
  </si>
  <si>
    <t xml:space="preserve"> - Giáo viên dạy tiếng anh cốt cán được bồi dưỡng nâng cao năng lực tiếng anh do TW tổ chức</t>
  </si>
  <si>
    <t xml:space="preserve"> - Giáo viên dạy tiếng anh cốt cán được bồi dưỡng nâng cao năng lực tiếng anh do địa phương tổ chức</t>
  </si>
  <si>
    <t xml:space="preserve"> - Giáo viên dạy tiếng anh cốt cán được bồi dưỡng ở nước ngoài để đạt chuẩn</t>
  </si>
  <si>
    <t xml:space="preserve"> - Hỗ trợ trang bị CSVC và thiết bị thiết yếu cho dạy và học ngoại ngữ</t>
  </si>
  <si>
    <t>Dự án hỗ trợ giáo dục miền núi, vùng dân tộc thiểu số và vùng khó khăn; hỗ trợ cơ sở vật chất trường chuyên, trường sư phạm</t>
  </si>
  <si>
    <t xml:space="preserve"> - Cải tạo, sửa chữa 03 ký túc xá Trường Cao đẳng sư phạm</t>
  </si>
  <si>
    <t>Trường CĐSP</t>
  </si>
  <si>
    <t>Sự nghiệp mang tính ĐT</t>
  </si>
  <si>
    <t xml:space="preserve"> - Nhà tập đa năng khối phòng học bộ môn và phòng học; phòng hội đồng sư phạm Trường Phổ thông Dân tộc Nội trú tỉnh</t>
  </si>
  <si>
    <t>Trường PT DTNT</t>
  </si>
  <si>
    <t xml:space="preserve"> - Trường dân tộc nội trú cấp 2,3 huyện Bù Gia Mập</t>
  </si>
  <si>
    <t xml:space="preserve"> - Ký túc xá trường PTDTNT Điểu Ong, huyện Bù Đăng</t>
  </si>
  <si>
    <t xml:space="preserve"> - Khối phòng học, phòng bộ môn Trường cấp 2,3 Đăng Hà, huyện Bù Đăng</t>
  </si>
  <si>
    <t>Dự án Nâng cao năng lực cán bộ quản lý chương trình và giám sát đánh giá thực hiện chương trình</t>
  </si>
  <si>
    <t>IX</t>
  </si>
  <si>
    <t>Chương trình mục tiêu Quốc gia phòng, chống ma tuý</t>
  </si>
  <si>
    <t>Xây dựng xã, phường, thị trấn không tệ nạn ma tuý</t>
  </si>
  <si>
    <t>Nâng cao hiệu quả công tác cai nghiện ma tuý, quản lý sau cai nghiện và nghiên cứu, triển khai ứng dụng, đánh giá các loại thuốc, phương pháp y học trong điều trị, phục hồi chức năng cho người cai nghiện ma tuý</t>
  </si>
  <si>
    <t>Thông tin tuyên truyền phòng, chống ma tuy và giám sát, đánh giá thực hiện chương trình</t>
  </si>
  <si>
    <t>X</t>
  </si>
  <si>
    <t>Chương trình mục tiêu Quốc gia phòng, chống Tội Phạm</t>
  </si>
  <si>
    <t>Dự  án tăng cường công tác giáo dục, truyền thông và giám sát, đánh giá thực hiện Chương trình</t>
  </si>
  <si>
    <t>XI</t>
  </si>
  <si>
    <t>Chương trình mục tiêu quốc gia Xây dựng nông thôn mới</t>
  </si>
  <si>
    <t>XII</t>
  </si>
  <si>
    <t xml:space="preserve"> Chương trình mục tiêu Quốc gia phòng, chống HIV/ADIS</t>
  </si>
  <si>
    <t xml:space="preserve"> Thông tin giáo dục và truyền thông thay đổi hành vi phòng HIV/AIDS</t>
  </si>
  <si>
    <t>Giám sát dịch HIV/AIDS và can thiệp giảm tác hại dự phòng lây nhiễm HIV</t>
  </si>
  <si>
    <t>Hỗ trợ điều trị HIV/AIDS và dự phòng lây truyền HIV từ mẹ sang con</t>
  </si>
  <si>
    <t>XIII</t>
  </si>
  <si>
    <t>Chương trình mục tiêu quốc gia Đưa thông về cơ sở miền núi, vùng sâu, vùng xa, biên giới và hải đảo</t>
  </si>
  <si>
    <t xml:space="preserve">Sở Thông tin và Truyền thông </t>
  </si>
  <si>
    <t>Dự án tăng cường nội dung thông tin và truyền thông về cơ sở miền núi, vùng sâu, vùng xa, biên giới, hải đảo</t>
  </si>
  <si>
    <t>Đã bố trí đến hết năm 2012</t>
  </si>
  <si>
    <t xml:space="preserve">Vốn SN </t>
  </si>
  <si>
    <t>TỔNG CỘNG</t>
  </si>
  <si>
    <t>Huyện Bù Gia Mập</t>
  </si>
  <si>
    <t>Xã Bù Gia Mập (xã nghèo ĐBKK, biên giới)</t>
  </si>
  <si>
    <t>Thanh toán khối lượng hoàn thành công trình đường nhựa thôn Bù Rên, xã Bù Gia Mập (cuối tuyến)</t>
  </si>
  <si>
    <t>3162/QĐ-UBND ngày 06/7/2012</t>
  </si>
  <si>
    <t>UBND xã Bù Gia Mập</t>
  </si>
  <si>
    <t>Thanh toán khối lượng hoàn thành công trình láng nhựa thôn Bù Dốt, xã Bù Gia Mập</t>
  </si>
  <si>
    <t>1671/QĐ-UBND ngày 09/5/2012</t>
  </si>
  <si>
    <t>XD 02 phòng học trường tiêu học thôn Đak Á, xã Bù Gia Mập</t>
  </si>
  <si>
    <t>4180/QĐ-UBND ngày 25/10/2012</t>
  </si>
  <si>
    <t>Hỗ trợ phát triển sản xuất</t>
  </si>
  <si>
    <t>Xã Đak Ơ (xã nghèo ĐBKK, biên giới)</t>
  </si>
  <si>
    <t>Láng nhựa đường thôn 2, thôn 3 Bù Khơn xã Đak Ơ</t>
  </si>
  <si>
    <t>4177/QĐ-UBND ngày 25/10/2012</t>
  </si>
  <si>
    <t>UBND xã Đak Ơ</t>
  </si>
  <si>
    <t>Xã Phú Trung (thôn Phú Tiến )</t>
  </si>
  <si>
    <t xml:space="preserve"> Thanh toán khối lượng hoàn thành công trình XD 01 phòng học và nhà vệ sinh trường MG Thôn Phú Tiến, xã Phú Trung</t>
  </si>
  <si>
    <t>3857/QĐ-UBND ngày 14/09/2012</t>
  </si>
  <si>
    <t>UBND xã Phú Trung</t>
  </si>
  <si>
    <t>Xã Long Bình ( thôn  5, 8, 9)</t>
  </si>
  <si>
    <t>Giao Sở KH&amp;ĐT phối hợp với Ban Dân tộc tỉnh thông báo cho Chủ đầu tư khi có Quyết định phê duyệt đúng theo Chỉ thị số 1792/CT-TTg.</t>
  </si>
  <si>
    <t>Huyện Hớn Quản</t>
  </si>
  <si>
    <t>Xã Tân Quan (xã nghèo ĐBKK)</t>
  </si>
  <si>
    <t>XD đường dây trung hạ thế, trạm biến áp cấp điện cho tổ 3, ấp 2 xã Tân Quan.</t>
  </si>
  <si>
    <t>2123/QĐ-UBND ngày 25/10/2012</t>
  </si>
  <si>
    <t>UBND xã Tân Quan</t>
  </si>
  <si>
    <t>Xã Minh Đức (Sóc Lộc Khê)</t>
  </si>
  <si>
    <t>Xây dựng đường bê tông Sóc Lộc Khê, xã Minh Đức dài 130m.</t>
  </si>
  <si>
    <t>2126/QĐ-UBND ngày 25/10/2012</t>
  </si>
  <si>
    <t>UBND xã Minh Đức</t>
  </si>
  <si>
    <t>Huyện Lộc Ninh</t>
  </si>
  <si>
    <t>Xã Lộc Khánh (xã nghèo ĐBKK)</t>
  </si>
  <si>
    <t>Thanh toán khối lượng hoàn thành công trình XD đường GTNT tổ 4, ấp Đồi Đá, xã Lộc Khánh</t>
  </si>
  <si>
    <t>725/QĐ-UBND ngày 28/02/2012</t>
  </si>
  <si>
    <t>UBND xã Lộc Khánh</t>
  </si>
  <si>
    <t>XD đường GTNT ấp Sóc Lớn đi ấp Đồi Đá, xã Lộc Khánh</t>
  </si>
  <si>
    <t>4704/QĐ-UBND ngày 25/10/2012</t>
  </si>
  <si>
    <t>Xã Lộc Hòa (xã nghèo ĐBKK, biên giới)</t>
  </si>
  <si>
    <t>XD đường GTNT ấp 8, xã Lộc Hòa</t>
  </si>
  <si>
    <t>4705/QĐ-UBND ngày 25/10/2012</t>
  </si>
  <si>
    <t>UBND xã Lộc Hòa</t>
  </si>
  <si>
    <t>Xã Lộc Quang (xã nghèo ĐBKK)</t>
  </si>
  <si>
    <t>XD 04 phòng học lầu  trường tiểu học  xã Lộc Quang</t>
  </si>
  <si>
    <t>4706/QĐ-UBND ngày 25/10/2012</t>
  </si>
  <si>
    <t>UBND xã Lộc Quang</t>
  </si>
  <si>
    <t>Vốn Sự nghiệp  mang tính chất đầu tư để mua sắm thiết bị trường học</t>
  </si>
  <si>
    <t>Huyện Bù Đăng</t>
  </si>
  <si>
    <t>Xã Đăng Hà</t>
  </si>
  <si>
    <t>Thâm nhập nhựa đường thôn 4 đi thôn 2 xã Đăng Hà</t>
  </si>
  <si>
    <t>1424/QĐ-UBND ngày 31/07/2012</t>
  </si>
  <si>
    <t>UBND xã Đăng Hà</t>
  </si>
  <si>
    <t>Xã Đak Nhau</t>
  </si>
  <si>
    <t>Hỗ trợ đầu tư xây dựng cơ sở hạ tầng</t>
  </si>
  <si>
    <t>UBND xã Đak Nhau</t>
  </si>
  <si>
    <t>Xã Thống Nhất (thôn 5 và thôn  12)</t>
  </si>
  <si>
    <t>Xã Phú Sơn ( thôn Sơn Tân, Sơn Lang và Sơn Thanh)</t>
  </si>
  <si>
    <t>Huyện Bù Đốp</t>
  </si>
  <si>
    <t>Xã Tân Thành (xã nghèo ĐBKK, biên giới)</t>
  </si>
  <si>
    <t>Thanh toán khối lượng hoàn thành công trình xây dựng đường điện THT và TBA ấp 7A, ấp Tân Đông, xã Tân Thành</t>
  </si>
  <si>
    <t>800a/QĐ-UBND ngày 28/5/2012</t>
  </si>
  <si>
    <t>UBND xã Tân Thành</t>
  </si>
  <si>
    <t>Xây dựng đường GTNT ấp Tân Lợi, ấp Tân Phong, ấp Tân Phú xã Tân Thành</t>
  </si>
  <si>
    <t>1721/QĐ-UBND ngày 26/9/2012</t>
  </si>
  <si>
    <t>Xã Hưng Phước (ấp Phước Tiến và ấp Bù Tam)</t>
  </si>
  <si>
    <t>Nâng cấp, sửa chữa đường GTNT ấp Phước Tiến,  ấp Bù Tam, xã Hưng Phước</t>
  </si>
  <si>
    <t>1723/QĐ-UBND ngày 26/9/2012</t>
  </si>
  <si>
    <t>UBND xã Hưng Phước</t>
  </si>
  <si>
    <t>Xã Phước Thiện (ấp 7A, ấp Vườn Mít, ấp Cửa Rừng)</t>
  </si>
  <si>
    <t>Thanh toán khối lượng hoàn thành công trình xây dựng đường điện THT và TBA ấp 7A, ấp Vườn Mít, ấp Cửa Rừng xã Phước Thiện</t>
  </si>
  <si>
    <t>802a/QĐ-UBND ngày 28/05/2012</t>
  </si>
  <si>
    <t>UBND xã Phước Thiện</t>
  </si>
  <si>
    <t>XD đường điện THT và TBA ấp 7A, ấp Vườn Mít, ấp Cửa Rừng xã Phước Thiện (đoạn 2)</t>
  </si>
  <si>
    <t>1725/QĐ-UBND ngày 26/12/2012</t>
  </si>
  <si>
    <t>Huyện Đồng Phú</t>
  </si>
  <si>
    <t>Xã Đồng Tâm</t>
  </si>
  <si>
    <t>Đầu tư đường dây THT và TBA  đi vào đường đội 5 ấp 3 (khu vực Suối Thác) xã Đồng Tâm</t>
  </si>
  <si>
    <t xml:space="preserve">Đang trình phê duyệt (năm 2012 đã giao vốn) </t>
  </si>
  <si>
    <t>UBND xã Đồng Tâm</t>
  </si>
  <si>
    <t>Xã Tân Lợi (ấp Đồng Bia)</t>
  </si>
  <si>
    <t xml:space="preserve">Thị xã Bình Long </t>
  </si>
  <si>
    <t>Xã Thanh Lương (Sóc  Cần Lê và Sóc Phố Lố)</t>
  </si>
  <si>
    <t>Huyện Chơn Thành</t>
  </si>
  <si>
    <t>Xã Nha Bích ( ấp  5 và ấp 6)</t>
  </si>
  <si>
    <t>Xã Minh Lập (ấp 2)</t>
  </si>
  <si>
    <r>
      <t xml:space="preserve">NHIỆM VỤ CHƯƠNG TRÌNH MỤC TIÊU QUỐC GIA NĂM 2013
TỈNH BÌNH PHƯỚC
</t>
    </r>
    <r>
      <rPr>
        <i/>
        <sz val="14"/>
        <rFont val="Times New Roman"/>
        <family val="1"/>
      </rPr>
      <t>(Kèm theo Quyết định số 2605/QĐ-UBND ngày 25/12/2012 của UBND tỉnh Bình Phước)</t>
    </r>
  </si>
  <si>
    <t>(Kèm theo Quyết định số 2605/QĐ-UBND ngày 25/12/2012 của UBND tỉnh Bình Phước)</t>
  </si>
  <si>
    <t>-</t>
  </si>
  <si>
    <t>(Kèm theo Quyết định số 2605/QĐ-UBND  ngày 25/12/2012 của UBND tỉnh Bình Phước)</t>
  </si>
  <si>
    <t>(Kèm theo Quyết định số 2605/QĐ-UBND ngày 25 tháng 12 năm 2012 của UBND  tỉnh Bình Phước)</t>
  </si>
  <si>
    <t>KẾ HOẠCH VỐN DỰ ÁN HỖ TRỢ ĐẦU TƯ CƠ SỞ HẠ TẦNG CÁC XÃ ĐẶC BIỆT KHÓ KHĂN, XÃ BIÊN GIỚI; CÁC THÔN ĐẶC BIỆT KHÓ KHĂN (CHƯƠNG TRÌNH 135)  THUỘC CHƯƠNG TRÌNH MỤC TIÊU QUỐC GIA GIẢM NGHÈO NĂM 2013</t>
  </si>
  <si>
    <t>KẾ HỌACH CHƯƠNG TRÌNH MTQG XÂY DỰNG NÔNG THÔN MỚI 2013</t>
  </si>
  <si>
    <t>ĐVT: Triệu đồng</t>
  </si>
  <si>
    <t xml:space="preserve">Danh mụcdự án </t>
  </si>
  <si>
    <t xml:space="preserve">Quyết định phê duyệt </t>
  </si>
  <si>
    <t xml:space="preserve">Tổng mức đầu tư </t>
  </si>
  <si>
    <t>Kế họach 2013</t>
  </si>
  <si>
    <t xml:space="preserve">Trong đó </t>
  </si>
  <si>
    <t xml:space="preserve">Chủ đầu tư </t>
  </si>
  <si>
    <t>Đầu tư phát triển (NS Trung ương)</t>
  </si>
  <si>
    <t xml:space="preserve">Tổng cộng </t>
  </si>
  <si>
    <t>Xã Tân Thành (xã diểm)</t>
  </si>
  <si>
    <t xml:space="preserve">Công trình khởi công mới </t>
  </si>
  <si>
    <t xml:space="preserve">XD đường GTNT xóm 5 ấp 2 </t>
  </si>
  <si>
    <t>QĐ số 122/QĐ-UBND ngày 25/10/2012</t>
  </si>
  <si>
    <t>UBND Xã Tân Thành</t>
  </si>
  <si>
    <t>XD đường GTNT  ấp 3</t>
  </si>
  <si>
    <t>QĐ số 121/QĐ-UBND ngày 25/10/2012</t>
  </si>
  <si>
    <t>Xã Tiến Hưng (xã điểm)</t>
  </si>
  <si>
    <t>Đường xóm 1, ấp 4 dài 0,4 km</t>
  </si>
  <si>
    <t>Số 502/QĐ-UBND xã ngày 22/10/2012</t>
  </si>
  <si>
    <t xml:space="preserve">UBND Xã Tiến Hưng </t>
  </si>
  <si>
    <t>Đường hẻm 202 ấp 2 dài 0,4 km</t>
  </si>
  <si>
    <t>Số 503/QĐ-UBND xã ngày 24/10/2012</t>
  </si>
  <si>
    <t>Đường ấp 2 dài 0,15 km</t>
  </si>
  <si>
    <t>Số 505/QĐ-UBND xã ngày 24/10/2013</t>
  </si>
  <si>
    <t>2.4</t>
  </si>
  <si>
    <t>Đường hẻm 227 ấp 6 dài 0,4 km</t>
  </si>
  <si>
    <t>Số 506/QĐ-UBND xã ngày 24/10/2012</t>
  </si>
  <si>
    <t xml:space="preserve">Xã Tiến thành </t>
  </si>
  <si>
    <t xml:space="preserve">Lập quy họach </t>
  </si>
  <si>
    <t xml:space="preserve">UBND Xã Tiến  Thành </t>
  </si>
  <si>
    <t xml:space="preserve">Chí phí quản lý ban chỉ đạo </t>
  </si>
  <si>
    <t xml:space="preserve">Phòng Kinh tế </t>
  </si>
  <si>
    <t>Xã Tân Phước (xã điểm)</t>
  </si>
  <si>
    <t xml:space="preserve">Công trình chuyển tiếp </t>
  </si>
  <si>
    <t>XD 6 phòng học lầu trường THCS Tân Phước B</t>
  </si>
  <si>
    <t xml:space="preserve">QĐ số 111/QĐ-UBND ngày 11/11/2011 </t>
  </si>
  <si>
    <t xml:space="preserve">UBND Xã Tân Phước  </t>
  </si>
  <si>
    <t>Đường từ trung tâm xã đến ấp Cầu Rạt dài 3,6 km</t>
  </si>
  <si>
    <t xml:space="preserve">Hỗ trợ phát triển sản xuất </t>
  </si>
  <si>
    <t>Xã Thuận Phú (xã điểm)</t>
  </si>
  <si>
    <t>Đường tuyến 2 từ Nguyễn Hiệu qua Đinh Minh Trị đến văn phòng ấp (ấp Thuận Phú 2)</t>
  </si>
  <si>
    <t xml:space="preserve">QĐ số 06/QĐ-UBND ngày 14/9/2012 </t>
  </si>
  <si>
    <t xml:space="preserve">UBND Xã Thuận Phú </t>
  </si>
  <si>
    <t xml:space="preserve">Nâng cấp láng nhựa tuyến đường từ nhà ông Trần Đăng Thương qua Mai Xuân Chánh đến nhà văn hóa ấp Tân Phú </t>
  </si>
  <si>
    <t xml:space="preserve">QĐ số 04/QĐ-UBND ngày 05/9/2012 </t>
  </si>
  <si>
    <t xml:space="preserve">Nâng cấp bê tông xi măng đá tuyến đường từ nhà ông Hà - ông Hưng - ông Cù ấp Tân Phú </t>
  </si>
  <si>
    <t xml:space="preserve">Lập quy họach 7 xã còn lại </t>
  </si>
  <si>
    <t>Xã Tân Tiến</t>
  </si>
  <si>
    <t>UBND Xã Tân Tiến</t>
  </si>
  <si>
    <t>Xã Tân Hưng</t>
  </si>
  <si>
    <t>UBND Xã Tân Hưng</t>
  </si>
  <si>
    <t>Xã Đồng Tiến</t>
  </si>
  <si>
    <t>UBNDXã Đồng Tiến</t>
  </si>
  <si>
    <t>Xã Thuận Lợi</t>
  </si>
  <si>
    <t>UBNDXã Thuận Lợi</t>
  </si>
  <si>
    <t xml:space="preserve"> UBNDXã Đồng Tâm</t>
  </si>
  <si>
    <t>3.6</t>
  </si>
  <si>
    <t>Xã Tân Lợi</t>
  </si>
  <si>
    <t>UBND Xã Tân Lợi</t>
  </si>
  <si>
    <t>3.7</t>
  </si>
  <si>
    <t>Xã Tân Hòa</t>
  </si>
  <si>
    <t>UBND Xã Tân Hòa</t>
  </si>
  <si>
    <t>Phòng NN&amp;PTNT</t>
  </si>
  <si>
    <t>Thị xã Bình Long</t>
  </si>
  <si>
    <t>Xã Thanh Lương(xã điểm)</t>
  </si>
  <si>
    <t xml:space="preserve">Nâng cấp, láng nhựa đường từ QL 13 đi đường 304 </t>
  </si>
  <si>
    <t>QĐ số 2643/QĐ-UBND ngày 25/10/2012</t>
  </si>
  <si>
    <t>UBND Xã Thanh Lương</t>
  </si>
  <si>
    <t>Xã Thanh Phú (xã điểm)</t>
  </si>
  <si>
    <t xml:space="preserve">XD đường BTXM đầu QL 13 đi trường tiểu học Thanh Phú A </t>
  </si>
  <si>
    <t>QĐ số 231/QĐ-UBND
ngày 20/10/2012</t>
  </si>
  <si>
    <t>UBND Xã Thanh Phú</t>
  </si>
  <si>
    <t xml:space="preserve">Nâng cấp láng nhựa đường đầu QL 13 s9i trạm xá - Trường mầm non xã </t>
  </si>
  <si>
    <t>QĐ số 230/QĐ-UBND
ngày 20/10/2012</t>
  </si>
  <si>
    <t>Thị xã Phước Long</t>
  </si>
  <si>
    <t>Xã Phước Tín(xã điểm)</t>
  </si>
  <si>
    <t>Các hạng mục phụ trợ và trang thiết bị dạy học trường tiểu học Phước tín B</t>
  </si>
  <si>
    <t>QĐ số 108/QĐ-BND
ngày 16/10/2012</t>
  </si>
  <si>
    <t>UBND Xã Phước Tín</t>
  </si>
  <si>
    <t>Các hạng mục phụ trợ trường tiểu học Phước tín A</t>
  </si>
  <si>
    <t>QĐ số 106/QĐ-BND
ngày 16/10/2012</t>
  </si>
  <si>
    <t xml:space="preserve">Trường THCS xã Phước Tín  </t>
  </si>
  <si>
    <t>QĐ số 1968/QĐ-BND
ngày 01/10/2012</t>
  </si>
  <si>
    <t>Xã Long Giang(xã điểm)</t>
  </si>
  <si>
    <t>Đường GTNT nội ô thôn Nhơn Hòa 1</t>
  </si>
  <si>
    <t xml:space="preserve">Số119a/QĐ-UBND ngày 25/10/2012 </t>
  </si>
  <si>
    <t>UBND Xã Long Giang</t>
  </si>
  <si>
    <t>Xã Phú Nghĩa(xã điểm)</t>
  </si>
  <si>
    <t xml:space="preserve">Xây dựng 4 phòng học lầu trường tiểu học Kim Đồng </t>
  </si>
  <si>
    <t>QĐ số 29/QĐ-UBND ngày 30/3/2012</t>
  </si>
  <si>
    <t>UBND Xã Phú Nghĩa</t>
  </si>
  <si>
    <t>Xây dựng đường bê tông tổ 3 thôn Tân Lập xã Phú Nghĩa dài 1,5km</t>
  </si>
  <si>
    <t>Số:169/QĐ-UBND
 ngày 20/10/2012</t>
  </si>
  <si>
    <t xml:space="preserve">Hỗ trợ sản xuất </t>
  </si>
  <si>
    <t>Xã Bù Gia Mập(xã điểm)</t>
  </si>
  <si>
    <t xml:space="preserve">Xây dựng đường từ thôn Bù Dốt đến ngã ba Đăk Á </t>
  </si>
  <si>
    <t>QĐ số 4176/QĐ-UBND ngày 25/10/2012</t>
  </si>
  <si>
    <t>UBND Xã Bù Gia Mập</t>
  </si>
  <si>
    <t xml:space="preserve">Lập quy họach 16 xã còn lại </t>
  </si>
  <si>
    <t>Xã Bình Sơn</t>
  </si>
  <si>
    <t>UBND Xã Bình Sơn</t>
  </si>
  <si>
    <t>Xã Bình Tân</t>
  </si>
  <si>
    <t>UBND Xã Bình Tân</t>
  </si>
  <si>
    <t>Xã Bình Thắng</t>
  </si>
  <si>
    <t>UBND Xã Bình Thắng</t>
  </si>
  <si>
    <t>Xã Bù Nho</t>
  </si>
  <si>
    <t>UBND Xã Bù Nho</t>
  </si>
  <si>
    <t>Xã Đa Kia</t>
  </si>
  <si>
    <t>UBND Xã Đa Kia</t>
  </si>
  <si>
    <t>Xã Đăk Ơ</t>
  </si>
  <si>
    <t>UBND Xã Đăk Ơ</t>
  </si>
  <si>
    <t>Xã Đức Hạnh</t>
  </si>
  <si>
    <t>UBND Xã Đức Hạnh</t>
  </si>
  <si>
    <t>3.8</t>
  </si>
  <si>
    <t>Xã Long Bình</t>
  </si>
  <si>
    <t>UBND Xã Long Bình</t>
  </si>
  <si>
    <t>3.9</t>
  </si>
  <si>
    <t>Xã Long Hà</t>
  </si>
  <si>
    <t>UBND Xã Long Hà</t>
  </si>
  <si>
    <t>3.10</t>
  </si>
  <si>
    <t>Xã Long Hưng</t>
  </si>
  <si>
    <t>UBND Xã Long Hưng</t>
  </si>
  <si>
    <t>3.11</t>
  </si>
  <si>
    <t>Xã Long Tân</t>
  </si>
  <si>
    <t>UBND Xã Long Tân</t>
  </si>
  <si>
    <t>3.12</t>
  </si>
  <si>
    <t>Xã Phú Trung</t>
  </si>
  <si>
    <t>UBND Xã Phú Trung</t>
  </si>
  <si>
    <t>3.13</t>
  </si>
  <si>
    <t>Xã Phú Văn</t>
  </si>
  <si>
    <t>UBND Xã Phú Văn</t>
  </si>
  <si>
    <t>3.14</t>
  </si>
  <si>
    <t>Xã Phước Minh</t>
  </si>
  <si>
    <t>UBND Xã Phước Minh</t>
  </si>
  <si>
    <t>3.15</t>
  </si>
  <si>
    <t>Xã Phước Tân</t>
  </si>
  <si>
    <t>UBND Xã Phước Tân</t>
  </si>
  <si>
    <t>3.16</t>
  </si>
  <si>
    <t>Xã Phú Riềng</t>
  </si>
  <si>
    <t>UBND Xã Phú Riềng</t>
  </si>
  <si>
    <t>Xã Minh Thành(xã điểm)</t>
  </si>
  <si>
    <t xml:space="preserve">XD cổng, hàng rào, sân bê tông trường tiểu học xã </t>
  </si>
  <si>
    <t>QĐ số 126/QĐ-UBND
ngày 17/4/2012</t>
  </si>
  <si>
    <t xml:space="preserve">UBND Xã Minh Thành </t>
  </si>
  <si>
    <t xml:space="preserve">Đường GTNT tuyến N1+N2 vào khu trường học Minh Thành 
</t>
  </si>
  <si>
    <t>Số 80/QĐ-UBND ngày 30/10/2012</t>
  </si>
  <si>
    <t xml:space="preserve">Đường GTNT tuyến dân cư tổ 6 ấp 3
</t>
  </si>
  <si>
    <t>Số 81/QĐ-UBND ngày 30/10/2012</t>
  </si>
  <si>
    <t xml:space="preserve">Xã Minh Hưng(xã điểm) </t>
  </si>
  <si>
    <t>Đường tổ 13 ấp 1 xã Minh Hưng</t>
  </si>
  <si>
    <t>Số 279/QĐ-UBND ngày 29/10/2012</t>
  </si>
  <si>
    <t xml:space="preserve">UBND Xã Minh Hưng </t>
  </si>
  <si>
    <t xml:space="preserve">Lập quy họach 6 xã còn lại </t>
  </si>
  <si>
    <t>Xã  Nha Bích</t>
  </si>
  <si>
    <t>UBND Xã  Nha Bích</t>
  </si>
  <si>
    <t>Xã Quang Minh</t>
  </si>
  <si>
    <t>UBND Xã Quang Minh</t>
  </si>
  <si>
    <t>Xã Minh Lập</t>
  </si>
  <si>
    <t>UBND Xã Minh Lập</t>
  </si>
  <si>
    <t>Xã Minh Thắng</t>
  </si>
  <si>
    <t>UBNDXã Minh Thắng</t>
  </si>
  <si>
    <t>Xã Minh Long</t>
  </si>
  <si>
    <t>UBNDXã Minh Long</t>
  </si>
  <si>
    <t xml:space="preserve">Xã Thành Tâm </t>
  </si>
  <si>
    <t xml:space="preserve">UBNDXã Thành Tâm </t>
  </si>
  <si>
    <t>Xã Minh Hưng (xã điểm)</t>
  </si>
  <si>
    <t xml:space="preserve">Trường Mầm Non xã Minh Hưng </t>
  </si>
  <si>
    <t xml:space="preserve">QĐ số 3089/QĐ-UBND
 ngày 02/11/2011 </t>
  </si>
  <si>
    <t>Xã Đức Liễu (xã điểm)</t>
  </si>
  <si>
    <t xml:space="preserve">Trường Mầm Non xã Đức Liễu </t>
  </si>
  <si>
    <t xml:space="preserve">QĐ số 3245/QĐ-UBND
 ngày 25/11/2011 </t>
  </si>
  <si>
    <t>UBND Xã Đức Liễu</t>
  </si>
  <si>
    <t>Xây dựng đường giao thông 34 thôn 6</t>
  </si>
  <si>
    <t>QĐ số 177/QĐ-UBND
 ngày 22/10/2012</t>
  </si>
  <si>
    <t xml:space="preserve">Lập quy họach 13 xã còn lại </t>
  </si>
  <si>
    <t>Xã Phước Sơn</t>
  </si>
  <si>
    <t>UBND Xã Phước Sơn</t>
  </si>
  <si>
    <t>Xã Nghĩa Bình</t>
  </si>
  <si>
    <t>UBND Xã Nghĩa Bình</t>
  </si>
  <si>
    <t>Xã Đoàn Kết</t>
  </si>
  <si>
    <t>UBND Xã Đoàn Kết</t>
  </si>
  <si>
    <t>Xã Phú Sơn</t>
  </si>
  <si>
    <t>UBND Xã Phú Sơn</t>
  </si>
  <si>
    <t>Xã Đường 10</t>
  </si>
  <si>
    <t>UBND Xã Đường 10</t>
  </si>
  <si>
    <t>Xã ĐakNhau</t>
  </si>
  <si>
    <t>UBND Xã ĐakNhau</t>
  </si>
  <si>
    <t>Xã Bom Bo</t>
  </si>
  <si>
    <t>UBND Xã Bom Bo</t>
  </si>
  <si>
    <t>Xã Thống Nhất</t>
  </si>
  <si>
    <t>UBND Xã Thống Nhất</t>
  </si>
  <si>
    <t>Xã Bình Minh</t>
  </si>
  <si>
    <t>UBND Xã Bình Minh</t>
  </si>
  <si>
    <t>Xã Thọ Sơn</t>
  </si>
  <si>
    <t>UBND Xã Thọ Sơn</t>
  </si>
  <si>
    <t>Xã Đồng Nai</t>
  </si>
  <si>
    <t>UBND Xã Đồng Nai</t>
  </si>
  <si>
    <t>UBND Xã Đăng Hà</t>
  </si>
  <si>
    <t>Xã Nghĩa Trung</t>
  </si>
  <si>
    <t>UBND Xã Nghĩa Trung</t>
  </si>
  <si>
    <t>Xã Tân Thành(xã điểm)</t>
  </si>
  <si>
    <t xml:space="preserve">Nhà làm việc đòan thể và hội trường xã </t>
  </si>
  <si>
    <t xml:space="preserve">QĐ số 07/QĐ-UBND
 ngày 28/3/2012 </t>
  </si>
  <si>
    <t xml:space="preserve">XD trường THCC xã Tân Thành </t>
  </si>
  <si>
    <t xml:space="preserve">QĐ số 1818a/QĐ-UBND
 ngày 26/10/2012 </t>
  </si>
  <si>
    <t>Xã Thiện Hưng(xã điểm)</t>
  </si>
  <si>
    <t xml:space="preserve">QĐ số 02/QĐ-UBND
 ngày 27/3/2012 </t>
  </si>
  <si>
    <t>UBND Xã Thiện Hưng</t>
  </si>
  <si>
    <t xml:space="preserve">XD trường THCC xã Thiện Hưng </t>
  </si>
  <si>
    <t xml:space="preserve">QĐ số 1804a/QĐ-UBND
 ngày 24/10/2012 </t>
  </si>
  <si>
    <t xml:space="preserve">Lập quy họach 4 xã còn lại </t>
  </si>
  <si>
    <t>Xã Phước Thiện</t>
  </si>
  <si>
    <t>UBND Xã Phước Thiện</t>
  </si>
  <si>
    <t>Xã Hưng Phước</t>
  </si>
  <si>
    <t>UBND Xã Hưng Phước</t>
  </si>
  <si>
    <t>Xã Thanh Hòa</t>
  </si>
  <si>
    <t>UBND Xã Thanh Hòa</t>
  </si>
  <si>
    <t>Xã An Khương(xã điểm)</t>
  </si>
  <si>
    <t xml:space="preserve">Đường nhựa từ ấp 2 đến ấp 3 xã An Khương </t>
  </si>
  <si>
    <t>QĐ số 105/QĐ-UBND ngày 12/6/2012</t>
  </si>
  <si>
    <t>UBND Xã An Khương</t>
  </si>
  <si>
    <t>Nâng cấp láng nhựa đường GTNT từ ấp 2 đi đường ĐT 757</t>
  </si>
  <si>
    <t>QĐ số 180/QĐ-UBND ngày 22/12/2012</t>
  </si>
  <si>
    <t>Xã Thanh Bình(xã điểm)</t>
  </si>
  <si>
    <t>Đường GT ngã 3 Xa Cát đi ấp Sở Nhì</t>
  </si>
  <si>
    <t>QĐ số 892/QĐ-UBND ngày 14/5/2012</t>
  </si>
  <si>
    <t>UBND Xã Thanh Bình</t>
  </si>
  <si>
    <t xml:space="preserve">Lập quy họach 11 xã còn lại </t>
  </si>
  <si>
    <t>Xã Minh Đức</t>
  </si>
  <si>
    <t>UBND Xã Minh Đức</t>
  </si>
  <si>
    <t>Xã An Phú</t>
  </si>
  <si>
    <t>UBND Xã An Phú</t>
  </si>
  <si>
    <t>Xã Minh Tâm</t>
  </si>
  <si>
    <t>UBND Xã Minh Tâm</t>
  </si>
  <si>
    <t>Xã Đồng Nơ</t>
  </si>
  <si>
    <t>UBND Xã Đồng Nơ</t>
  </si>
  <si>
    <t>Xã Tân Quan</t>
  </si>
  <si>
    <t>UBND Xã Tân Quan</t>
  </si>
  <si>
    <t>Xã Thanh An</t>
  </si>
  <si>
    <t>UBND Xã Thanh An</t>
  </si>
  <si>
    <t>Xã Tân Khai</t>
  </si>
  <si>
    <t>UBND Xã Tân Khai</t>
  </si>
  <si>
    <t>Xã Tân Hiệp</t>
  </si>
  <si>
    <t>UBND Xã Tân Hiệp</t>
  </si>
  <si>
    <t>Xã Phước An</t>
  </si>
  <si>
    <t>UBND Xã Phước An</t>
  </si>
  <si>
    <t>Xã Lộc Hiệp(xã điểm)</t>
  </si>
  <si>
    <t xml:space="preserve">Đường GT láng nhựa ấp Hiệp Hòan xã Lộc Hiệp </t>
  </si>
  <si>
    <t>QĐ số 19/QĐ-UBND
 ngày 24/2/2012</t>
  </si>
  <si>
    <t>UBND Xã Lộc Hiệp</t>
  </si>
  <si>
    <t>Đường bê tông  từ nhà bà Phùng đến nhà ông Trực ấp Hiệp Tân A</t>
  </si>
  <si>
    <t>QĐ số 281/QĐ-UBND
 ngày 16/10/2012</t>
  </si>
  <si>
    <t xml:space="preserve">Đường bê tông  từ nhà ông Tòan đến nhà ông Ba Quang ấp Hiệp Thành </t>
  </si>
  <si>
    <t>QĐ số 282/QĐ-UBND
 ngày 16/10/2012</t>
  </si>
  <si>
    <t>Xã Lộc Hưng (xã điểm)</t>
  </si>
  <si>
    <t xml:space="preserve">XD đường bê tông liên ấp 1, ấp 4, ấp5 </t>
  </si>
  <si>
    <t>QĐ số 146a/QĐ-UBND
 ngày 15/10/2012</t>
  </si>
  <si>
    <t xml:space="preserve">UBND Xã Lộc Hưng </t>
  </si>
  <si>
    <t>Xã Lộc Thành</t>
  </si>
  <si>
    <t>UBND Xã Lộc Thành</t>
  </si>
  <si>
    <t>Xã Lộc Thiện</t>
  </si>
  <si>
    <t>UBND Xã Lộc Thiện</t>
  </si>
  <si>
    <t>Xã Lộc Quang</t>
  </si>
  <si>
    <t>UBND Xã Lộc Quang</t>
  </si>
  <si>
    <t>Xã Lộc Thuận</t>
  </si>
  <si>
    <t>UBND Xã Lộc Thuận</t>
  </si>
  <si>
    <t>Xã Lộc Thịnh</t>
  </si>
  <si>
    <t>UBND Xã Lộc Thịnh</t>
  </si>
  <si>
    <t>Xã Lộc Điền</t>
  </si>
  <si>
    <t>UBND Xã Lộc Điền</t>
  </si>
  <si>
    <t>Xã Lộc Phú</t>
  </si>
  <si>
    <t>UBND Xã Lộc Phú</t>
  </si>
  <si>
    <t>Xã Lộc Tấn</t>
  </si>
  <si>
    <t>UBND Xã Lộc Tấn</t>
  </si>
  <si>
    <t>Xã Lộc An</t>
  </si>
  <si>
    <t>UBND Xã Lộc An</t>
  </si>
  <si>
    <t>Xã Lộc Thái</t>
  </si>
  <si>
    <t>UBND Xã Lộc Thái</t>
  </si>
  <si>
    <t>Xã Lộc Hòa</t>
  </si>
  <si>
    <t>UBND Xã Lộc Hòa</t>
  </si>
  <si>
    <t>Xã Lộc Khánh</t>
  </si>
  <si>
    <t>UBND Xã Lộc Khánh</t>
  </si>
  <si>
    <t>Xã Lộc Thạnh</t>
  </si>
  <si>
    <t>UBND Xã Lộc Thạnh</t>
  </si>
  <si>
    <t xml:space="preserve">Sở Nông nghiệp và PTNT (Thường trực ban chỉ đạo tỉnh) </t>
  </si>
  <si>
    <t>Đào tạo, tập huấn</t>
  </si>
  <si>
    <t xml:space="preserve">Văn phòng điều phối BCĐ NTM </t>
  </si>
  <si>
    <t xml:space="preserve">Chí phí quản lý ban chỉ đạo tỉnh </t>
  </si>
  <si>
    <t>Sự nghiệp (NS Trung ương)</t>
  </si>
  <si>
    <t>Thị xã Đồng Xoài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</si>
</sst>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_);_(* \(#,##0\);_(* &quot;-&quot;??_);_(@_)"/>
    <numFmt numFmtId="166" formatCode="_(* #,##0.0_);_(* \(#,##0.0\);_(* &quot;-&quot;??_);_(@_)"/>
    <numFmt numFmtId="167" formatCode="0.000"/>
    <numFmt numFmtId="168" formatCode="#,##0.000"/>
    <numFmt numFmtId="169" formatCode="_(* #,##0.000_);_(* \(#,##0.000\);_(* &quot;-&quot;???_);_(@_)"/>
  </numFmts>
  <fonts count="36">
    <font>
      <sz val="12"/>
      <name val="VNI-Times"/>
      <family val="0"/>
    </font>
    <font>
      <sz val="13"/>
      <name val="Times New Roman"/>
      <family val="1"/>
    </font>
    <font>
      <i/>
      <sz val="13"/>
      <name val="Times New Roman"/>
      <family val="1"/>
    </font>
    <font>
      <i/>
      <sz val="12"/>
      <name val="Times New Roman"/>
      <family val="1"/>
    </font>
    <font>
      <b/>
      <sz val="13"/>
      <name val="Times New Roman"/>
      <family val="1"/>
    </font>
    <font>
      <b/>
      <sz val="12"/>
      <name val="Times New Roman"/>
      <family val="1"/>
    </font>
    <font>
      <sz val="12"/>
      <name val="Times New Roman"/>
      <family val="1"/>
    </font>
    <font>
      <i/>
      <sz val="12"/>
      <name val="Arial"/>
      <family val="0"/>
    </font>
    <font>
      <b/>
      <i/>
      <sz val="12"/>
      <name val="Times New Roman"/>
      <family val="1"/>
    </font>
    <font>
      <sz val="8"/>
      <name val="VNI-Times"/>
      <family val="0"/>
    </font>
    <font>
      <sz val="11"/>
      <name val="Times New Roman"/>
      <family val="1"/>
    </font>
    <font>
      <i/>
      <sz val="11"/>
      <name val="Times New Roman"/>
      <family val="1"/>
    </font>
    <font>
      <sz val="10"/>
      <name val="Times New Roman"/>
      <family val="1"/>
    </font>
    <font>
      <b/>
      <sz val="11"/>
      <name val="Times New Roman"/>
      <family val="1"/>
    </font>
    <font>
      <b/>
      <i/>
      <sz val="11"/>
      <name val="Times New Roman"/>
      <family val="1"/>
    </font>
    <font>
      <b/>
      <sz val="10"/>
      <name val="Times New Roman"/>
      <family val="1"/>
    </font>
    <font>
      <b/>
      <i/>
      <sz val="10"/>
      <name val="Times New Roman"/>
      <family val="1"/>
    </font>
    <font>
      <b/>
      <sz val="9"/>
      <name val="Times New Roman"/>
      <family val="1"/>
    </font>
    <font>
      <b/>
      <u val="single"/>
      <sz val="10"/>
      <name val="Times New Roman"/>
      <family val="1"/>
    </font>
    <font>
      <sz val="9"/>
      <name val="Times New Roman"/>
      <family val="1"/>
    </font>
    <font>
      <b/>
      <sz val="14"/>
      <name val="Times New Roman"/>
      <family val="1"/>
    </font>
    <font>
      <b/>
      <i/>
      <sz val="13"/>
      <name val="Times New Roman"/>
      <family val="1"/>
    </font>
    <font>
      <b/>
      <u val="single"/>
      <sz val="11"/>
      <name val="Times New Roman"/>
      <family val="1"/>
    </font>
    <font>
      <u val="single"/>
      <sz val="10"/>
      <name val="Times New Roman"/>
      <family val="1"/>
    </font>
    <font>
      <b/>
      <u val="single"/>
      <sz val="9"/>
      <name val="Times New Roman"/>
      <family val="1"/>
    </font>
    <font>
      <u val="single"/>
      <sz val="9"/>
      <name val="Times New Roman"/>
      <family val="1"/>
    </font>
    <font>
      <i/>
      <sz val="10"/>
      <name val="Times New Roman"/>
      <family val="1"/>
    </font>
    <font>
      <i/>
      <sz val="9"/>
      <name val="Times New Roman"/>
      <family val="1"/>
    </font>
    <font>
      <b/>
      <i/>
      <u val="single"/>
      <sz val="10"/>
      <name val="Times New Roman"/>
      <family val="1"/>
    </font>
    <font>
      <b/>
      <i/>
      <sz val="9"/>
      <name val="Times New Roman"/>
      <family val="1"/>
    </font>
    <font>
      <sz val="8"/>
      <name val="Times New Roman"/>
      <family val="1"/>
    </font>
    <font>
      <b/>
      <sz val="8"/>
      <name val="Times New Roman"/>
      <family val="1"/>
    </font>
    <font>
      <b/>
      <i/>
      <sz val="8"/>
      <name val="Times New Roman"/>
      <family val="1"/>
    </font>
    <font>
      <u val="single"/>
      <sz val="8"/>
      <name val="Times New Roman"/>
      <family val="1"/>
    </font>
    <font>
      <sz val="14"/>
      <name val="Times New Roman"/>
      <family val="1"/>
    </font>
    <font>
      <i/>
      <sz val="14"/>
      <name val="Times New Roman"/>
      <family val="1"/>
    </font>
  </fonts>
  <fills count="3">
    <fill>
      <patternFill/>
    </fill>
    <fill>
      <patternFill patternType="gray125"/>
    </fill>
    <fill>
      <patternFill patternType="solid">
        <fgColor indexed="13"/>
        <bgColor indexed="64"/>
      </patternFill>
    </fill>
  </fills>
  <borders count="20">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6" fillId="0" borderId="1" xfId="0" applyFont="1" applyFill="1" applyBorder="1" applyAlignment="1">
      <alignment horizontal="left" vertical="center" wrapText="1"/>
    </xf>
    <xf numFmtId="0" fontId="10" fillId="0" borderId="0" xfId="0" applyFont="1" applyAlignment="1">
      <alignment/>
    </xf>
    <xf numFmtId="0" fontId="12" fillId="0" borderId="0" xfId="0" applyFont="1" applyAlignment="1">
      <alignment horizontal="center"/>
    </xf>
    <xf numFmtId="0" fontId="13" fillId="0" borderId="0" xfId="0" applyFont="1" applyAlignment="1">
      <alignment/>
    </xf>
    <xf numFmtId="0" fontId="14" fillId="0" borderId="0" xfId="0" applyFont="1" applyAlignment="1">
      <alignment/>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65" fontId="1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0" xfId="0" applyFont="1" applyFill="1" applyAlignment="1">
      <alignment/>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65" fontId="15" fillId="0" borderId="1" xfId="15" applyNumberFormat="1" applyFont="1" applyFill="1" applyBorder="1" applyAlignment="1">
      <alignment horizontal="center" vertical="center" wrapText="1"/>
    </xf>
    <xf numFmtId="165" fontId="12" fillId="0" borderId="1" xfId="15"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3" fontId="12" fillId="0" borderId="1" xfId="15" applyFont="1" applyFill="1" applyBorder="1" applyAlignment="1">
      <alignment horizontal="center" vertical="center" wrapText="1"/>
    </xf>
    <xf numFmtId="0" fontId="15" fillId="0" borderId="0" xfId="0" applyFont="1" applyFill="1" applyAlignment="1">
      <alignment/>
    </xf>
    <xf numFmtId="0" fontId="18" fillId="0" borderId="0" xfId="0" applyFont="1" applyFill="1" applyAlignment="1">
      <alignment horizontal="center"/>
    </xf>
    <xf numFmtId="0" fontId="10" fillId="2" borderId="0" xfId="0" applyFont="1" applyFill="1" applyAlignment="1">
      <alignment/>
    </xf>
    <xf numFmtId="0" fontId="12" fillId="2" borderId="0" xfId="0" applyFont="1" applyFill="1" applyAlignment="1">
      <alignment/>
    </xf>
    <xf numFmtId="0" fontId="19" fillId="0" borderId="0" xfId="0" applyFont="1" applyAlignment="1">
      <alignment horizontal="center"/>
    </xf>
    <xf numFmtId="0" fontId="12" fillId="0" borderId="0" xfId="0" applyFont="1" applyAlignment="1">
      <alignment/>
    </xf>
    <xf numFmtId="0" fontId="22" fillId="0" borderId="0" xfId="0" applyFont="1" applyFill="1" applyAlignment="1">
      <alignment/>
    </xf>
    <xf numFmtId="0" fontId="18" fillId="0" borderId="0" xfId="0" applyFont="1" applyFill="1" applyAlignment="1">
      <alignment/>
    </xf>
    <xf numFmtId="165" fontId="12" fillId="0" borderId="1" xfId="0" applyNumberFormat="1" applyFont="1" applyFill="1" applyBorder="1" applyAlignment="1">
      <alignment vertical="center"/>
    </xf>
    <xf numFmtId="43" fontId="12" fillId="0" borderId="1" xfId="15" applyFont="1" applyFill="1" applyBorder="1" applyAlignment="1">
      <alignment/>
    </xf>
    <xf numFmtId="165" fontId="12" fillId="0" borderId="1" xfId="15" applyNumberFormat="1" applyFont="1" applyFill="1" applyBorder="1" applyAlignment="1">
      <alignment vertical="center"/>
    </xf>
    <xf numFmtId="165" fontId="12" fillId="0" borderId="1" xfId="15" applyNumberFormat="1" applyFont="1" applyFill="1" applyBorder="1" applyAlignment="1">
      <alignment/>
    </xf>
    <xf numFmtId="0" fontId="17" fillId="0" borderId="1" xfId="0" applyFont="1" applyFill="1" applyBorder="1" applyAlignment="1">
      <alignment horizont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165" fontId="26" fillId="0" borderId="1" xfId="15" applyNumberFormat="1" applyFont="1" applyFill="1" applyBorder="1" applyAlignment="1">
      <alignment horizontal="center" vertical="center" wrapText="1"/>
    </xf>
    <xf numFmtId="165" fontId="26" fillId="0" borderId="1" xfId="0" applyNumberFormat="1" applyFont="1" applyFill="1" applyBorder="1" applyAlignment="1">
      <alignment vertical="center"/>
    </xf>
    <xf numFmtId="165" fontId="26" fillId="0" borderId="1" xfId="15" applyNumberFormat="1" applyFont="1" applyFill="1" applyBorder="1" applyAlignment="1">
      <alignment vertical="center"/>
    </xf>
    <xf numFmtId="0" fontId="27" fillId="0" borderId="1" xfId="0" applyFont="1" applyFill="1" applyBorder="1" applyAlignment="1">
      <alignment horizontal="center" wrapText="1"/>
    </xf>
    <xf numFmtId="0" fontId="28" fillId="0" borderId="0" xfId="0" applyFont="1" applyFill="1" applyAlignment="1">
      <alignment/>
    </xf>
    <xf numFmtId="165" fontId="26" fillId="0" borderId="1" xfId="15" applyNumberFormat="1" applyFont="1" applyFill="1" applyBorder="1" applyAlignment="1">
      <alignment vertical="center" wrapText="1"/>
    </xf>
    <xf numFmtId="43" fontId="12" fillId="0" borderId="1" xfId="15" applyFont="1" applyFill="1" applyBorder="1" applyAlignment="1">
      <alignment horizontal="right"/>
    </xf>
    <xf numFmtId="0" fontId="19" fillId="0" borderId="2" xfId="0" applyFont="1" applyFill="1" applyBorder="1" applyAlignment="1">
      <alignment/>
    </xf>
    <xf numFmtId="0" fontId="23" fillId="0" borderId="0" xfId="0" applyFont="1" applyFill="1" applyAlignment="1">
      <alignment/>
    </xf>
    <xf numFmtId="0" fontId="12" fillId="0" borderId="3" xfId="0" applyFont="1" applyFill="1" applyBorder="1" applyAlignment="1">
      <alignment horizontal="center" vertical="center" wrapText="1"/>
    </xf>
    <xf numFmtId="0" fontId="17" fillId="0" borderId="2" xfId="0" applyNumberFormat="1" applyFont="1" applyFill="1" applyBorder="1" applyAlignment="1">
      <alignment horizontal="center" wrapText="1"/>
    </xf>
    <xf numFmtId="0" fontId="19"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6" fillId="0" borderId="0" xfId="0" applyFont="1" applyFill="1" applyAlignment="1">
      <alignment/>
    </xf>
    <xf numFmtId="3" fontId="17"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right" vertical="center" wrapText="1"/>
    </xf>
    <xf numFmtId="0" fontId="19" fillId="0" borderId="1" xfId="0" applyFont="1" applyFill="1" applyBorder="1" applyAlignment="1">
      <alignment horizontal="center"/>
    </xf>
    <xf numFmtId="166" fontId="12" fillId="0" borderId="1" xfId="15" applyNumberFormat="1" applyFont="1" applyFill="1" applyBorder="1" applyAlignment="1">
      <alignment horizontal="center"/>
    </xf>
    <xf numFmtId="0" fontId="17" fillId="0" borderId="1" xfId="0" applyFont="1" applyFill="1" applyBorder="1" applyAlignment="1">
      <alignment horizontal="center"/>
    </xf>
    <xf numFmtId="3" fontId="15" fillId="0" borderId="1" xfId="0" applyNumberFormat="1" applyFont="1" applyFill="1" applyBorder="1" applyAlignment="1">
      <alignment horizontal="right" vertical="center" wrapText="1"/>
    </xf>
    <xf numFmtId="43" fontId="15" fillId="0" borderId="1" xfId="15" applyFont="1" applyFill="1" applyBorder="1" applyAlignment="1">
      <alignment horizontal="right" vertical="center" wrapText="1"/>
    </xf>
    <xf numFmtId="3" fontId="17" fillId="0" borderId="2" xfId="0" applyNumberFormat="1" applyFont="1" applyFill="1" applyBorder="1" applyAlignment="1">
      <alignment horizontal="center" vertical="center" wrapText="1"/>
    </xf>
    <xf numFmtId="3" fontId="26" fillId="0" borderId="1" xfId="0" applyNumberFormat="1" applyFont="1" applyFill="1" applyBorder="1" applyAlignment="1">
      <alignment horizontal="right" vertical="center" wrapText="1"/>
    </xf>
    <xf numFmtId="166" fontId="26" fillId="0" borderId="1" xfId="15" applyNumberFormat="1" applyFont="1" applyFill="1" applyBorder="1" applyAlignment="1">
      <alignment horizontal="right" vertical="center" wrapText="1"/>
    </xf>
    <xf numFmtId="3" fontId="29" fillId="0" borderId="1"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65" fontId="26" fillId="0" borderId="1" xfId="15" applyNumberFormat="1" applyFont="1" applyFill="1" applyBorder="1" applyAlignment="1">
      <alignment horizontal="right" vertical="center" wrapText="1"/>
    </xf>
    <xf numFmtId="165" fontId="17" fillId="0" borderId="1" xfId="15" applyNumberFormat="1" applyFont="1" applyFill="1" applyBorder="1" applyAlignment="1">
      <alignment horizontal="center" vertical="center" wrapText="1"/>
    </xf>
    <xf numFmtId="0" fontId="26" fillId="0" borderId="1" xfId="0" applyFont="1" applyFill="1" applyBorder="1" applyAlignment="1">
      <alignment vertical="center" wrapText="1"/>
    </xf>
    <xf numFmtId="165" fontId="15" fillId="0" borderId="1" xfId="15" applyNumberFormat="1" applyFont="1" applyFill="1" applyBorder="1" applyAlignment="1">
      <alignment horizontal="right" vertical="center" wrapText="1"/>
    </xf>
    <xf numFmtId="43" fontId="12" fillId="0" borderId="1" xfId="15" applyNumberFormat="1" applyFont="1" applyFill="1" applyBorder="1" applyAlignment="1">
      <alignment horizontal="right"/>
    </xf>
    <xf numFmtId="0" fontId="12"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2" fillId="0" borderId="0" xfId="0" applyFont="1" applyFill="1" applyAlignment="1">
      <alignment vertical="center" wrapText="1"/>
    </xf>
    <xf numFmtId="0" fontId="12" fillId="0" borderId="1" xfId="0" applyFont="1" applyFill="1" applyBorder="1" applyAlignment="1">
      <alignment/>
    </xf>
    <xf numFmtId="0" fontId="12" fillId="0" borderId="1" xfId="0" applyFont="1" applyFill="1" applyBorder="1" applyAlignment="1">
      <alignment horizontal="center"/>
    </xf>
    <xf numFmtId="165" fontId="12" fillId="0" borderId="1" xfId="15" applyNumberFormat="1" applyFont="1" applyFill="1" applyBorder="1" applyAlignment="1">
      <alignment horizontal="center"/>
    </xf>
    <xf numFmtId="0" fontId="19" fillId="0" borderId="1" xfId="0" applyFont="1" applyFill="1" applyBorder="1" applyAlignment="1">
      <alignment/>
    </xf>
    <xf numFmtId="0" fontId="12" fillId="0" borderId="0" xfId="0" applyFont="1" applyFill="1" applyAlignment="1">
      <alignment horizontal="center"/>
    </xf>
    <xf numFmtId="165" fontId="12" fillId="0" borderId="0" xfId="15" applyNumberFormat="1" applyFont="1" applyFill="1" applyAlignment="1">
      <alignment horizontal="center"/>
    </xf>
    <xf numFmtId="0" fontId="30" fillId="0" borderId="0" xfId="0" applyFont="1" applyFill="1" applyAlignment="1">
      <alignment horizontal="center"/>
    </xf>
    <xf numFmtId="0" fontId="24" fillId="0" borderId="0" xfId="0" applyFont="1" applyFill="1" applyAlignment="1">
      <alignment horizontal="center"/>
    </xf>
    <xf numFmtId="0" fontId="17" fillId="0" borderId="1" xfId="0" applyFont="1" applyFill="1" applyBorder="1" applyAlignment="1">
      <alignment horizontal="left" vertical="center" wrapText="1"/>
    </xf>
    <xf numFmtId="165" fontId="17"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65" fontId="17" fillId="0" borderId="1" xfId="0" applyNumberFormat="1" applyFont="1" applyFill="1" applyBorder="1" applyAlignment="1">
      <alignment/>
    </xf>
    <xf numFmtId="0" fontId="17" fillId="0" borderId="0" xfId="0" applyFont="1" applyFill="1" applyAlignment="1">
      <alignment/>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65" fontId="29"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65" fontId="29" fillId="0" borderId="1" xfId="0" applyNumberFormat="1" applyFont="1" applyFill="1" applyBorder="1" applyAlignment="1">
      <alignment/>
    </xf>
    <xf numFmtId="0" fontId="29" fillId="0" borderId="0" xfId="0" applyFont="1" applyFill="1" applyAlignment="1">
      <alignment/>
    </xf>
    <xf numFmtId="0" fontId="19" fillId="0" borderId="1" xfId="0" applyFont="1" applyFill="1" applyBorder="1" applyAlignment="1">
      <alignment horizontal="left" vertical="center" wrapText="1"/>
    </xf>
    <xf numFmtId="165" fontId="19" fillId="0" borderId="1" xfId="15" applyNumberFormat="1" applyFont="1" applyFill="1" applyBorder="1" applyAlignment="1">
      <alignment vertical="center" wrapText="1"/>
    </xf>
    <xf numFmtId="165" fontId="19" fillId="0" borderId="1" xfId="0" applyNumberFormat="1" applyFont="1" applyFill="1" applyBorder="1" applyAlignment="1">
      <alignment horizontal="center" vertical="center" wrapText="1"/>
    </xf>
    <xf numFmtId="165" fontId="19" fillId="0" borderId="1" xfId="15"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65" fontId="19" fillId="0" borderId="1" xfId="0" applyNumberFormat="1" applyFont="1" applyFill="1" applyBorder="1" applyAlignment="1">
      <alignment/>
    </xf>
    <xf numFmtId="0" fontId="19" fillId="0" borderId="0" xfId="0" applyFont="1" applyFill="1" applyAlignment="1">
      <alignment/>
    </xf>
    <xf numFmtId="165" fontId="29" fillId="0" borderId="1" xfId="15" applyNumberFormat="1" applyFont="1" applyFill="1" applyBorder="1" applyAlignment="1">
      <alignment vertical="center" wrapText="1"/>
    </xf>
    <xf numFmtId="165" fontId="19" fillId="0" borderId="1" xfId="15" applyNumberFormat="1" applyFont="1" applyFill="1" applyBorder="1" applyAlignment="1">
      <alignment horizontal="left" vertical="center" wrapText="1"/>
    </xf>
    <xf numFmtId="0" fontId="19" fillId="0" borderId="0" xfId="0" applyFont="1" applyFill="1" applyAlignment="1">
      <alignment horizontal="left"/>
    </xf>
    <xf numFmtId="165" fontId="29" fillId="0" borderId="1" xfId="15" applyNumberFormat="1" applyFont="1" applyFill="1" applyBorder="1" applyAlignment="1">
      <alignment horizontal="left" vertical="center" wrapText="1"/>
    </xf>
    <xf numFmtId="0" fontId="29" fillId="0" borderId="0" xfId="0" applyFont="1" applyFill="1" applyAlignment="1">
      <alignment horizontal="left"/>
    </xf>
    <xf numFmtId="0" fontId="17" fillId="0" borderId="1" xfId="0" applyFont="1" applyFill="1" applyBorder="1" applyAlignment="1">
      <alignment vertical="center" wrapText="1"/>
    </xf>
    <xf numFmtId="165" fontId="17" fillId="0" borderId="1" xfId="0" applyNumberFormat="1" applyFont="1" applyFill="1" applyBorder="1" applyAlignment="1">
      <alignment vertical="center" wrapText="1"/>
    </xf>
    <xf numFmtId="0" fontId="17" fillId="0" borderId="1" xfId="0" applyFont="1" applyFill="1" applyBorder="1" applyAlignment="1">
      <alignment/>
    </xf>
    <xf numFmtId="0" fontId="29" fillId="0" borderId="1" xfId="0" applyFont="1" applyFill="1" applyBorder="1" applyAlignment="1">
      <alignment vertical="center" wrapText="1"/>
    </xf>
    <xf numFmtId="165" fontId="29" fillId="0" borderId="1" xfId="0" applyNumberFormat="1" applyFont="1" applyFill="1" applyBorder="1" applyAlignment="1">
      <alignment vertical="center" wrapText="1"/>
    </xf>
    <xf numFmtId="0" fontId="29" fillId="0" borderId="1" xfId="0" applyFont="1" applyFill="1" applyBorder="1" applyAlignment="1">
      <alignment/>
    </xf>
    <xf numFmtId="165" fontId="19" fillId="0" borderId="1" xfId="0" applyNumberFormat="1" applyFont="1" applyFill="1" applyBorder="1" applyAlignment="1">
      <alignment vertical="center" wrapText="1"/>
    </xf>
    <xf numFmtId="165" fontId="17" fillId="0" borderId="1" xfId="15" applyNumberFormat="1" applyFont="1" applyFill="1" applyBorder="1" applyAlignment="1">
      <alignment vertical="center" wrapText="1"/>
    </xf>
    <xf numFmtId="0" fontId="25" fillId="0" borderId="1" xfId="0" applyFont="1" applyFill="1" applyBorder="1" applyAlignment="1">
      <alignment horizontal="center" vertical="center" wrapText="1"/>
    </xf>
    <xf numFmtId="165" fontId="25" fillId="0" borderId="1" xfId="15"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25" fillId="0" borderId="1" xfId="0" applyFont="1" applyFill="1" applyBorder="1" applyAlignment="1">
      <alignment horizontal="center"/>
    </xf>
    <xf numFmtId="0" fontId="25" fillId="0" borderId="0" xfId="0" applyFont="1" applyFill="1" applyAlignment="1">
      <alignment horizont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165" fontId="12" fillId="0" borderId="0" xfId="0" applyNumberFormat="1" applyFont="1" applyAlignment="1">
      <alignment/>
    </xf>
    <xf numFmtId="0" fontId="15" fillId="0" borderId="3"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5" applyNumberFormat="1" applyFont="1" applyFill="1" applyBorder="1" applyAlignment="1">
      <alignment horizontal="center" vertical="center" wrapText="1"/>
    </xf>
    <xf numFmtId="0" fontId="6" fillId="0" borderId="0" xfId="0" applyFont="1" applyFill="1" applyAlignment="1">
      <alignment horizontal="center"/>
    </xf>
    <xf numFmtId="0" fontId="1" fillId="0" borderId="0" xfId="0" applyFont="1" applyFill="1" applyAlignment="1">
      <alignment/>
    </xf>
    <xf numFmtId="0" fontId="5" fillId="0" borderId="0" xfId="0" applyFont="1" applyFill="1" applyAlignment="1">
      <alignment/>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5" applyNumberFormat="1" applyFont="1" applyFill="1" applyBorder="1" applyAlignment="1">
      <alignment horizontal="center" vertical="center" wrapText="1"/>
    </xf>
    <xf numFmtId="0" fontId="6" fillId="0" borderId="0" xfId="0" applyFont="1" applyFill="1" applyAlignment="1">
      <alignment/>
    </xf>
    <xf numFmtId="164" fontId="6" fillId="0" borderId="1" xfId="15"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5" applyNumberFormat="1" applyFont="1" applyFill="1" applyBorder="1" applyAlignment="1">
      <alignment horizontal="center" vertical="center" wrapText="1"/>
    </xf>
    <xf numFmtId="0" fontId="6" fillId="0" borderId="0" xfId="0" applyFont="1" applyFill="1" applyAlignment="1">
      <alignment/>
    </xf>
    <xf numFmtId="0" fontId="5" fillId="0" borderId="1" xfId="0" applyFont="1" applyFill="1" applyBorder="1" applyAlignment="1">
      <alignment/>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15" applyNumberFormat="1" applyFont="1" applyFill="1" applyBorder="1" applyAlignment="1">
      <alignment horizontal="center" vertical="center" wrapText="1"/>
    </xf>
    <xf numFmtId="0" fontId="3" fillId="0" borderId="0" xfId="0" applyFont="1" applyFill="1" applyAlignment="1">
      <alignment/>
    </xf>
    <xf numFmtId="3" fontId="3" fillId="0" borderId="1" xfId="15" applyNumberFormat="1" applyFont="1" applyFill="1" applyBorder="1" applyAlignment="1">
      <alignment horizontal="center" vertical="center" wrapText="1"/>
    </xf>
    <xf numFmtId="0" fontId="3" fillId="0" borderId="1" xfId="0" applyFont="1" applyFill="1" applyBorder="1" applyAlignment="1" quotePrefix="1">
      <alignment horizontal="left" vertical="center" wrapText="1"/>
    </xf>
    <xf numFmtId="164" fontId="3" fillId="0" borderId="1" xfId="15"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15" applyNumberFormat="1" applyFont="1" applyFill="1" applyBorder="1" applyAlignment="1">
      <alignment horizontal="center" vertical="center" wrapText="1"/>
    </xf>
    <xf numFmtId="0" fontId="3" fillId="0" borderId="0" xfId="0" applyFont="1" applyFill="1" applyAlignment="1">
      <alignment/>
    </xf>
    <xf numFmtId="9" fontId="6" fillId="0" borderId="1" xfId="0" applyNumberFormat="1" applyFont="1" applyFill="1" applyBorder="1" applyAlignment="1">
      <alignment horizontal="center" vertical="center" wrapText="1"/>
    </xf>
    <xf numFmtId="164" fontId="6" fillId="0" borderId="1" xfId="15" applyNumberFormat="1" applyFont="1" applyFill="1" applyBorder="1" applyAlignment="1">
      <alignment horizontal="center" vertical="center" wrapText="1"/>
    </xf>
    <xf numFmtId="0" fontId="6"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0" xfId="0" applyFont="1" applyFill="1" applyAlignment="1">
      <alignment/>
    </xf>
    <xf numFmtId="16" fontId="3" fillId="0" borderId="1" xfId="15" applyNumberFormat="1" applyFont="1" applyFill="1" applyBorder="1" applyAlignment="1" quotePrefix="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5" applyNumberFormat="1" applyFont="1" applyFill="1" applyBorder="1" applyAlignment="1">
      <alignment horizontal="center" vertical="center" wrapText="1"/>
    </xf>
    <xf numFmtId="0" fontId="5" fillId="0" borderId="0" xfId="0" applyFont="1" applyFill="1" applyAlignment="1">
      <alignment/>
    </xf>
    <xf numFmtId="3" fontId="6" fillId="0" borderId="1" xfId="15"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15"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15" applyNumberFormat="1" applyFont="1" applyFill="1" applyBorder="1" applyAlignment="1">
      <alignment horizontal="center" vertical="center" wrapText="1"/>
    </xf>
    <xf numFmtId="0" fontId="10"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65" fontId="13" fillId="0" borderId="0" xfId="0" applyNumberFormat="1" applyFont="1" applyFill="1" applyAlignment="1">
      <alignment/>
    </xf>
    <xf numFmtId="165" fontId="14" fillId="0" borderId="0" xfId="0" applyNumberFormat="1" applyFont="1" applyFill="1" applyAlignment="1">
      <alignment/>
    </xf>
    <xf numFmtId="165" fontId="10" fillId="0" borderId="0" xfId="0" applyNumberFormat="1" applyFont="1" applyFill="1" applyAlignment="1">
      <alignment/>
    </xf>
    <xf numFmtId="0" fontId="19" fillId="0" borderId="0" xfId="0" applyFont="1" applyFill="1" applyAlignment="1">
      <alignment horizontal="center"/>
    </xf>
    <xf numFmtId="165" fontId="19" fillId="0" borderId="0" xfId="0" applyNumberFormat="1" applyFont="1" applyFill="1" applyAlignment="1">
      <alignment horizontal="center"/>
    </xf>
    <xf numFmtId="165" fontId="10" fillId="0" borderId="0" xfId="15" applyNumberFormat="1" applyFont="1" applyFill="1" applyAlignment="1">
      <alignment/>
    </xf>
    <xf numFmtId="0" fontId="12" fillId="0" borderId="2" xfId="0" applyFont="1" applyFill="1" applyBorder="1" applyAlignment="1">
      <alignment horizontal="center" vertical="center" wrapText="1"/>
    </xf>
    <xf numFmtId="165" fontId="12" fillId="0" borderId="1" xfId="15" applyNumberFormat="1" applyFont="1" applyFill="1" applyBorder="1" applyAlignment="1">
      <alignment horizontal="right" vertical="center" wrapText="1"/>
    </xf>
    <xf numFmtId="1" fontId="19" fillId="0" borderId="1" xfId="0" applyNumberFormat="1" applyFont="1" applyFill="1" applyBorder="1" applyAlignment="1">
      <alignment horizontal="center"/>
    </xf>
    <xf numFmtId="167" fontId="12" fillId="0" borderId="1" xfId="0" applyNumberFormat="1" applyFont="1" applyFill="1" applyBorder="1" applyAlignment="1">
      <alignment horizontal="right" vertical="center" wrapText="1"/>
    </xf>
    <xf numFmtId="167" fontId="26" fillId="0" borderId="1" xfId="15" applyNumberFormat="1" applyFont="1" applyFill="1" applyBorder="1" applyAlignment="1">
      <alignment horizontal="right" vertical="center" wrapText="1"/>
    </xf>
    <xf numFmtId="167" fontId="26" fillId="0" borderId="1" xfId="0" applyNumberFormat="1" applyFont="1" applyFill="1" applyBorder="1" applyAlignment="1">
      <alignment horizontal="right" vertical="center" wrapText="1"/>
    </xf>
    <xf numFmtId="3" fontId="27"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left" vertical="center" wrapText="1"/>
    </xf>
    <xf numFmtId="43" fontId="12" fillId="0" borderId="1" xfId="15" applyFont="1" applyFill="1" applyBorder="1" applyAlignment="1">
      <alignment horizontal="right" vertical="center" wrapText="1"/>
    </xf>
    <xf numFmtId="0" fontId="13" fillId="0" borderId="3" xfId="0" applyFont="1" applyFill="1" applyBorder="1" applyAlignment="1">
      <alignment horizontal="center" vertical="center" wrapText="1"/>
    </xf>
    <xf numFmtId="165" fontId="13" fillId="0" borderId="1" xfId="15" applyNumberFormat="1" applyFont="1" applyFill="1" applyBorder="1" applyAlignment="1">
      <alignment horizontal="center" vertical="center" wrapText="1"/>
    </xf>
    <xf numFmtId="165" fontId="13" fillId="0" borderId="1" xfId="0" applyNumberFormat="1" applyFont="1" applyFill="1" applyBorder="1" applyAlignment="1">
      <alignment horizontal="right" vertical="center" wrapText="1"/>
    </xf>
    <xf numFmtId="0" fontId="13" fillId="0" borderId="2" xfId="0" applyFont="1" applyFill="1" applyBorder="1" applyAlignment="1">
      <alignment horizontal="center" vertical="center" wrapText="1"/>
    </xf>
    <xf numFmtId="0" fontId="15" fillId="0" borderId="1" xfId="0" applyFont="1" applyFill="1" applyBorder="1" applyAlignment="1">
      <alignment/>
    </xf>
    <xf numFmtId="0" fontId="12" fillId="0" borderId="2" xfId="0" applyFont="1" applyFill="1" applyBorder="1" applyAlignment="1">
      <alignment/>
    </xf>
    <xf numFmtId="0" fontId="17" fillId="0" borderId="2" xfId="0" applyFont="1" applyFill="1" applyBorder="1" applyAlignment="1">
      <alignment/>
    </xf>
    <xf numFmtId="0" fontId="17" fillId="0" borderId="2" xfId="0" applyFont="1" applyFill="1" applyBorder="1" applyAlignment="1">
      <alignment horizontal="center" vertical="center" wrapText="1"/>
    </xf>
    <xf numFmtId="165" fontId="15" fillId="0" borderId="1" xfId="0" applyNumberFormat="1" applyFont="1" applyFill="1" applyBorder="1" applyAlignment="1">
      <alignment/>
    </xf>
    <xf numFmtId="1" fontId="15" fillId="0" borderId="1" xfId="0" applyNumberFormat="1" applyFont="1" applyFill="1" applyBorder="1" applyAlignment="1">
      <alignment horizontal="right" vertical="center" wrapText="1"/>
    </xf>
    <xf numFmtId="3" fontId="19" fillId="0" borderId="2" xfId="0" applyNumberFormat="1" applyFont="1" applyFill="1" applyBorder="1" applyAlignment="1">
      <alignment horizontal="center" vertical="center" wrapText="1"/>
    </xf>
    <xf numFmtId="0" fontId="15"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xf>
    <xf numFmtId="0" fontId="13"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65" fontId="13" fillId="0" borderId="6" xfId="15" applyNumberFormat="1" applyFont="1" applyFill="1" applyBorder="1" applyAlignment="1">
      <alignment horizontal="left" vertical="center"/>
    </xf>
    <xf numFmtId="165" fontId="5" fillId="0" borderId="6" xfId="15" applyNumberFormat="1" applyFont="1" applyFill="1" applyBorder="1" applyAlignment="1">
      <alignment horizontal="center" vertical="center" wrapText="1"/>
    </xf>
    <xf numFmtId="165" fontId="13" fillId="0" borderId="6" xfId="15" applyNumberFormat="1" applyFont="1" applyFill="1" applyBorder="1" applyAlignment="1">
      <alignment/>
    </xf>
    <xf numFmtId="0" fontId="5" fillId="0" borderId="6" xfId="0" applyFont="1" applyFill="1" applyBorder="1" applyAlignment="1">
      <alignment horizontal="left" vertical="center" wrapText="1"/>
    </xf>
    <xf numFmtId="165" fontId="13" fillId="0" borderId="6" xfId="15"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6" fillId="0" borderId="6" xfId="0" applyFont="1" applyFill="1" applyBorder="1" applyAlignment="1">
      <alignment horizontal="center" vertical="center"/>
    </xf>
    <xf numFmtId="165" fontId="10" fillId="0" borderId="6" xfId="15" applyNumberFormat="1" applyFont="1" applyFill="1" applyBorder="1" applyAlignment="1">
      <alignment horizontal="left" vertical="center" wrapText="1"/>
    </xf>
    <xf numFmtId="165" fontId="6" fillId="0" borderId="6" xfId="15"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0" fillId="0" borderId="6" xfId="0" applyFont="1" applyFill="1" applyBorder="1" applyAlignment="1">
      <alignment horizontal="left" wrapText="1"/>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xf>
    <xf numFmtId="165" fontId="5" fillId="0" borderId="6" xfId="15" applyNumberFormat="1" applyFont="1" applyFill="1" applyBorder="1" applyAlignment="1">
      <alignment vertical="center" wrapText="1"/>
    </xf>
    <xf numFmtId="0" fontId="5" fillId="0" borderId="6" xfId="0" applyFont="1" applyFill="1" applyBorder="1" applyAlignment="1">
      <alignment horizontal="left" vertical="center"/>
    </xf>
    <xf numFmtId="0" fontId="6" fillId="0" borderId="6" xfId="0" applyFont="1" applyFill="1" applyBorder="1" applyAlignment="1">
      <alignment vertical="center" wrapText="1"/>
    </xf>
    <xf numFmtId="3" fontId="10" fillId="0" borderId="6" xfId="0" applyNumberFormat="1" applyFont="1" applyFill="1" applyBorder="1" applyAlignment="1">
      <alignment horizontal="left" vertical="center" wrapText="1"/>
    </xf>
    <xf numFmtId="3" fontId="13" fillId="0" borderId="6"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165" fontId="6" fillId="0" borderId="6" xfId="15" applyNumberFormat="1" applyFont="1" applyFill="1" applyBorder="1" applyAlignment="1">
      <alignment horizontal="right" vertical="center" wrapText="1"/>
    </xf>
    <xf numFmtId="3" fontId="6" fillId="0" borderId="6" xfId="0" applyNumberFormat="1" applyFont="1" applyFill="1" applyBorder="1" applyAlignment="1">
      <alignment horizontal="left" vertical="center"/>
    </xf>
    <xf numFmtId="165" fontId="5" fillId="0" borderId="6" xfId="15" applyNumberFormat="1" applyFont="1" applyFill="1" applyBorder="1" applyAlignment="1">
      <alignment horizontal="right" vertical="center" wrapText="1"/>
    </xf>
    <xf numFmtId="165" fontId="6" fillId="0" borderId="6" xfId="15" applyNumberFormat="1" applyFont="1" applyFill="1" applyBorder="1" applyAlignment="1">
      <alignment horizontal="left" vertical="center" wrapText="1"/>
    </xf>
    <xf numFmtId="165" fontId="5" fillId="0" borderId="6" xfId="15" applyNumberFormat="1" applyFont="1" applyFill="1" applyBorder="1" applyAlignment="1">
      <alignment horizontal="left" vertical="center" wrapText="1"/>
    </xf>
    <xf numFmtId="0" fontId="5" fillId="0" borderId="6" xfId="0" applyFont="1" applyFill="1" applyBorder="1" applyAlignment="1">
      <alignment vertical="center" wrapText="1"/>
    </xf>
    <xf numFmtId="165" fontId="10" fillId="0" borderId="6" xfId="15" applyNumberFormat="1" applyFont="1" applyFill="1" applyBorder="1" applyAlignment="1">
      <alignment horizontal="left" vertical="center"/>
    </xf>
    <xf numFmtId="0" fontId="6" fillId="0" borderId="7" xfId="0" applyFont="1" applyFill="1" applyBorder="1" applyAlignment="1">
      <alignment horizontal="center"/>
    </xf>
    <xf numFmtId="0" fontId="6" fillId="0" borderId="7" xfId="0" applyFont="1" applyFill="1" applyBorder="1" applyAlignment="1">
      <alignment horizontal="left" vertical="center"/>
    </xf>
    <xf numFmtId="0" fontId="10" fillId="0" borderId="7" xfId="0" applyFont="1" applyFill="1" applyBorder="1" applyAlignment="1">
      <alignment horizontal="left" vertical="center"/>
    </xf>
    <xf numFmtId="0" fontId="6" fillId="0" borderId="7" xfId="0" applyFont="1" applyFill="1" applyBorder="1" applyAlignment="1">
      <alignment horizontal="right" vertical="center"/>
    </xf>
    <xf numFmtId="0" fontId="4"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165" fontId="15" fillId="0" borderId="9" xfId="15"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2" fillId="0" borderId="0" xfId="0" applyFont="1" applyFill="1" applyAlignment="1">
      <alignment horizont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35" fillId="0" borderId="0" xfId="0" applyFont="1" applyFill="1" applyAlignment="1">
      <alignment horizontal="center"/>
    </xf>
    <xf numFmtId="0" fontId="10" fillId="0" borderId="15" xfId="0" applyFont="1" applyFill="1" applyBorder="1" applyAlignment="1">
      <alignment horizontal="right"/>
    </xf>
    <xf numFmtId="0" fontId="15" fillId="0" borderId="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1" fillId="0" borderId="17" xfId="0" applyFont="1" applyFill="1" applyBorder="1" applyAlignment="1">
      <alignment horizontal="right" vertical="center" wrapText="1"/>
    </xf>
    <xf numFmtId="0" fontId="15" fillId="0" borderId="18" xfId="0" applyFont="1" applyFill="1" applyBorder="1" applyAlignment="1">
      <alignment horizontal="center" vertical="center" wrapText="1"/>
    </xf>
    <xf numFmtId="165" fontId="15" fillId="0" borderId="1" xfId="15"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5" fillId="0" borderId="0" xfId="0" applyFont="1" applyFill="1" applyAlignment="1">
      <alignment horizontal="center" vertical="center" wrapText="1"/>
    </xf>
    <xf numFmtId="0" fontId="11" fillId="0" borderId="15" xfId="0" applyFont="1" applyFill="1" applyBorder="1" applyAlignment="1">
      <alignment horizontal="right"/>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4" fillId="0" borderId="0" xfId="0" applyFont="1" applyFill="1" applyAlignment="1">
      <alignment horizont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2143125</xdr:colOff>
      <xdr:row>0</xdr:row>
      <xdr:rowOff>771525</xdr:rowOff>
    </xdr:from>
    <xdr:to>
      <xdr:col>3</xdr:col>
      <xdr:colOff>533400</xdr:colOff>
      <xdr:row>0</xdr:row>
      <xdr:rowOff>771525</xdr:rowOff>
    </xdr:to>
    <xdr:sp>
      <xdr:nvSpPr>
        <xdr:cNvPr id="1" name="Line 1"/>
        <xdr:cNvSpPr>
          <a:spLocks/>
        </xdr:cNvSpPr>
      </xdr:nvSpPr>
      <xdr:spPr>
        <a:xfrm>
          <a:off x="2686050" y="771525"/>
          <a:ext cx="292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2</xdr:row>
      <xdr:rowOff>0</xdr:rowOff>
    </xdr:from>
    <xdr:to>
      <xdr:col>7</xdr:col>
      <xdr:colOff>552450</xdr:colOff>
      <xdr:row>2</xdr:row>
      <xdr:rowOff>0</xdr:rowOff>
    </xdr:to>
    <xdr:sp>
      <xdr:nvSpPr>
        <xdr:cNvPr id="1" name="Line 1"/>
        <xdr:cNvSpPr>
          <a:spLocks/>
        </xdr:cNvSpPr>
      </xdr:nvSpPr>
      <xdr:spPr>
        <a:xfrm>
          <a:off x="4486275" y="685800"/>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3333750</xdr:colOff>
      <xdr:row>2</xdr:row>
      <xdr:rowOff>0</xdr:rowOff>
    </xdr:from>
    <xdr:to>
      <xdr:col>5</xdr:col>
      <xdr:colOff>819150</xdr:colOff>
      <xdr:row>2</xdr:row>
      <xdr:rowOff>0</xdr:rowOff>
    </xdr:to>
    <xdr:sp>
      <xdr:nvSpPr>
        <xdr:cNvPr id="1" name="Line 1"/>
        <xdr:cNvSpPr>
          <a:spLocks/>
        </xdr:cNvSpPr>
      </xdr:nvSpPr>
      <xdr:spPr>
        <a:xfrm>
          <a:off x="3781425" y="476250"/>
          <a:ext cx="3352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xdr:row>
      <xdr:rowOff>257175</xdr:rowOff>
    </xdr:from>
    <xdr:to>
      <xdr:col>5</xdr:col>
      <xdr:colOff>733425</xdr:colOff>
      <xdr:row>1</xdr:row>
      <xdr:rowOff>257175</xdr:rowOff>
    </xdr:to>
    <xdr:sp>
      <xdr:nvSpPr>
        <xdr:cNvPr id="1" name="Line 1"/>
        <xdr:cNvSpPr>
          <a:spLocks/>
        </xdr:cNvSpPr>
      </xdr:nvSpPr>
      <xdr:spPr>
        <a:xfrm>
          <a:off x="4610100" y="116205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2476500</xdr:colOff>
      <xdr:row>2</xdr:row>
      <xdr:rowOff>19050</xdr:rowOff>
    </xdr:from>
    <xdr:to>
      <xdr:col>4</xdr:col>
      <xdr:colOff>381000</xdr:colOff>
      <xdr:row>2</xdr:row>
      <xdr:rowOff>19050</xdr:rowOff>
    </xdr:to>
    <xdr:sp>
      <xdr:nvSpPr>
        <xdr:cNvPr id="1" name="Line 1"/>
        <xdr:cNvSpPr>
          <a:spLocks/>
        </xdr:cNvSpPr>
      </xdr:nvSpPr>
      <xdr:spPr>
        <a:xfrm>
          <a:off x="3314700" y="4762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38"/>
  <sheetViews>
    <sheetView workbookViewId="0" topLeftCell="A1">
      <selection activeCell="A1" sqref="A1:F1"/>
    </sheetView>
  </sheetViews>
  <sheetFormatPr defaultColWidth="8.796875" defaultRowHeight="15"/>
  <cols>
    <col min="1" max="1" width="5.69921875" style="120" customWidth="1"/>
    <col min="2" max="2" width="34.5" style="119" customWidth="1"/>
    <col min="3" max="3" width="13.09765625" style="121" customWidth="1"/>
    <col min="4" max="4" width="9.59765625" style="122" customWidth="1"/>
    <col min="5" max="5" width="19" style="121" customWidth="1"/>
    <col min="6" max="6" width="11.5" style="121" customWidth="1"/>
    <col min="7" max="7" width="17.69921875" style="119" customWidth="1"/>
    <col min="8" max="16384" width="9" style="119" customWidth="1"/>
  </cols>
  <sheetData>
    <row r="1" spans="1:6" ht="71.25" customHeight="1">
      <c r="A1" s="248" t="s">
        <v>503</v>
      </c>
      <c r="B1" s="248"/>
      <c r="C1" s="248"/>
      <c r="D1" s="248"/>
      <c r="E1" s="248"/>
      <c r="F1" s="248"/>
    </row>
    <row r="2" spans="1:6" ht="16.5" hidden="1">
      <c r="A2" s="249" t="s">
        <v>0</v>
      </c>
      <c r="B2" s="249"/>
      <c r="C2" s="249"/>
      <c r="D2" s="249"/>
      <c r="E2" s="249"/>
      <c r="F2" s="249"/>
    </row>
    <row r="3" ht="32.25" customHeight="1"/>
    <row r="4" spans="1:6" ht="33">
      <c r="A4" s="123" t="s">
        <v>1</v>
      </c>
      <c r="B4" s="123" t="s">
        <v>2</v>
      </c>
      <c r="C4" s="123" t="s">
        <v>3</v>
      </c>
      <c r="D4" s="124" t="s">
        <v>4</v>
      </c>
      <c r="E4" s="123" t="s">
        <v>5</v>
      </c>
      <c r="F4" s="123" t="s">
        <v>6</v>
      </c>
    </row>
    <row r="5" spans="1:6" s="125" customFormat="1" ht="52.5" customHeight="1">
      <c r="A5" s="126">
        <v>1</v>
      </c>
      <c r="B5" s="126">
        <v>2</v>
      </c>
      <c r="C5" s="126">
        <v>3</v>
      </c>
      <c r="D5" s="126">
        <v>4</v>
      </c>
      <c r="E5" s="126">
        <v>5</v>
      </c>
      <c r="F5" s="126">
        <v>6</v>
      </c>
    </row>
    <row r="6" spans="1:6" s="125" customFormat="1" ht="31.5">
      <c r="A6" s="127">
        <v>1</v>
      </c>
      <c r="B6" s="128" t="s">
        <v>7</v>
      </c>
      <c r="C6" s="127"/>
      <c r="D6" s="129"/>
      <c r="E6" s="127" t="s">
        <v>8</v>
      </c>
      <c r="F6" s="127"/>
    </row>
    <row r="7" spans="1:6" s="132" customFormat="1" ht="63">
      <c r="A7" s="133" t="s">
        <v>9</v>
      </c>
      <c r="B7" s="134" t="s">
        <v>10</v>
      </c>
      <c r="C7" s="133" t="s">
        <v>11</v>
      </c>
      <c r="D7" s="135">
        <v>3</v>
      </c>
      <c r="E7" s="133"/>
      <c r="F7" s="133"/>
    </row>
    <row r="8" spans="1:6" s="136" customFormat="1" ht="63">
      <c r="A8" s="133" t="s">
        <v>12</v>
      </c>
      <c r="B8" s="134" t="s">
        <v>13</v>
      </c>
      <c r="C8" s="133" t="s">
        <v>11</v>
      </c>
      <c r="D8" s="137">
        <v>7000</v>
      </c>
      <c r="E8" s="127"/>
      <c r="F8" s="127"/>
    </row>
    <row r="9" spans="1:6" s="132" customFormat="1" ht="47.25">
      <c r="A9" s="133" t="s">
        <v>14</v>
      </c>
      <c r="B9" s="134" t="s">
        <v>15</v>
      </c>
      <c r="C9" s="133" t="s">
        <v>16</v>
      </c>
      <c r="D9" s="135">
        <v>3</v>
      </c>
      <c r="E9" s="127"/>
      <c r="F9" s="127"/>
    </row>
    <row r="10" spans="1:6" s="132" customFormat="1" ht="15.75">
      <c r="A10" s="133" t="s">
        <v>17</v>
      </c>
      <c r="B10" s="134" t="s">
        <v>18</v>
      </c>
      <c r="C10" s="133" t="s">
        <v>11</v>
      </c>
      <c r="D10" s="135">
        <v>177</v>
      </c>
      <c r="E10" s="127"/>
      <c r="F10" s="127"/>
    </row>
    <row r="11" spans="1:6" s="132" customFormat="1" ht="47.25">
      <c r="A11" s="133" t="s">
        <v>19</v>
      </c>
      <c r="B11" s="134" t="s">
        <v>20</v>
      </c>
      <c r="C11" s="133" t="s">
        <v>21</v>
      </c>
      <c r="D11" s="137">
        <v>1900</v>
      </c>
      <c r="E11" s="127"/>
      <c r="F11" s="127"/>
    </row>
    <row r="12" spans="1:6" s="132" customFormat="1" ht="31.5">
      <c r="A12" s="133" t="s">
        <v>22</v>
      </c>
      <c r="B12" s="134" t="s">
        <v>23</v>
      </c>
      <c r="C12" s="133"/>
      <c r="D12" s="135">
        <v>100</v>
      </c>
      <c r="E12" s="127"/>
      <c r="F12" s="127"/>
    </row>
    <row r="13" spans="1:6" s="132" customFormat="1" ht="31.5">
      <c r="A13" s="127">
        <v>2</v>
      </c>
      <c r="B13" s="128" t="s">
        <v>24</v>
      </c>
      <c r="C13" s="127"/>
      <c r="D13" s="129"/>
      <c r="E13" s="127" t="s">
        <v>8</v>
      </c>
      <c r="F13" s="127"/>
    </row>
    <row r="14" spans="1:6" s="132" customFormat="1" ht="15.75">
      <c r="A14" s="138"/>
      <c r="B14" s="1" t="s">
        <v>25</v>
      </c>
      <c r="C14" s="138" t="s">
        <v>26</v>
      </c>
      <c r="D14" s="139">
        <v>1.5</v>
      </c>
      <c r="E14" s="138"/>
      <c r="F14" s="138"/>
    </row>
    <row r="15" spans="1:6" s="140" customFormat="1" ht="31.5">
      <c r="A15" s="127">
        <v>3</v>
      </c>
      <c r="B15" s="128" t="s">
        <v>27</v>
      </c>
      <c r="C15" s="127"/>
      <c r="D15" s="129"/>
      <c r="E15" s="141"/>
      <c r="F15" s="127"/>
    </row>
    <row r="16" spans="1:6" s="132" customFormat="1" ht="31.5">
      <c r="A16" s="138" t="s">
        <v>28</v>
      </c>
      <c r="B16" s="1" t="s">
        <v>29</v>
      </c>
      <c r="C16" s="138" t="s">
        <v>26</v>
      </c>
      <c r="D16" s="139">
        <v>82</v>
      </c>
      <c r="E16" s="138" t="s">
        <v>30</v>
      </c>
      <c r="F16" s="138"/>
    </row>
    <row r="17" spans="1:6" s="140" customFormat="1" ht="31.5">
      <c r="A17" s="138" t="s">
        <v>31</v>
      </c>
      <c r="B17" s="1" t="s">
        <v>32</v>
      </c>
      <c r="C17" s="138" t="s">
        <v>26</v>
      </c>
      <c r="D17" s="139">
        <v>61</v>
      </c>
      <c r="E17" s="138" t="s">
        <v>33</v>
      </c>
      <c r="F17" s="138"/>
    </row>
    <row r="18" spans="1:6" s="140" customFormat="1" ht="31.5">
      <c r="A18" s="138" t="s">
        <v>34</v>
      </c>
      <c r="B18" s="1" t="s">
        <v>35</v>
      </c>
      <c r="C18" s="138" t="s">
        <v>26</v>
      </c>
      <c r="D18" s="139">
        <v>30</v>
      </c>
      <c r="E18" s="138" t="s">
        <v>30</v>
      </c>
      <c r="F18" s="138"/>
    </row>
    <row r="19" spans="1:6" s="140" customFormat="1" ht="31.5">
      <c r="A19" s="138" t="s">
        <v>36</v>
      </c>
      <c r="B19" s="1" t="s">
        <v>37</v>
      </c>
      <c r="C19" s="138" t="s">
        <v>26</v>
      </c>
      <c r="D19" s="139">
        <v>100</v>
      </c>
      <c r="E19" s="138" t="s">
        <v>33</v>
      </c>
      <c r="F19" s="138"/>
    </row>
    <row r="20" spans="1:6" s="140" customFormat="1" ht="47.25">
      <c r="A20" s="138" t="s">
        <v>38</v>
      </c>
      <c r="B20" s="1" t="s">
        <v>39</v>
      </c>
      <c r="C20" s="138" t="s">
        <v>26</v>
      </c>
      <c r="D20" s="139">
        <v>99</v>
      </c>
      <c r="E20" s="138" t="s">
        <v>40</v>
      </c>
      <c r="F20" s="138"/>
    </row>
    <row r="21" spans="1:6" s="140" customFormat="1" ht="15.75">
      <c r="A21" s="127">
        <v>4</v>
      </c>
      <c r="B21" s="128" t="s">
        <v>41</v>
      </c>
      <c r="C21" s="127"/>
      <c r="D21" s="129"/>
      <c r="E21" s="127" t="s">
        <v>33</v>
      </c>
      <c r="F21" s="127"/>
    </row>
    <row r="22" spans="1:6" s="132" customFormat="1" ht="15.75">
      <c r="A22" s="138" t="s">
        <v>42</v>
      </c>
      <c r="B22" s="1" t="s">
        <v>43</v>
      </c>
      <c r="C22" s="138"/>
      <c r="D22" s="139"/>
      <c r="E22" s="138"/>
      <c r="F22" s="138"/>
    </row>
    <row r="23" spans="1:6" s="140" customFormat="1" ht="15.75">
      <c r="A23" s="142"/>
      <c r="B23" s="143" t="s">
        <v>44</v>
      </c>
      <c r="C23" s="142"/>
      <c r="D23" s="144">
        <v>0.2</v>
      </c>
      <c r="E23" s="142"/>
      <c r="F23" s="142"/>
    </row>
    <row r="24" spans="1:6" s="145" customFormat="1" ht="15.75">
      <c r="A24" s="142"/>
      <c r="B24" s="143" t="s">
        <v>45</v>
      </c>
      <c r="C24" s="142"/>
      <c r="D24" s="144">
        <v>1</v>
      </c>
      <c r="E24" s="142"/>
      <c r="F24" s="142"/>
    </row>
    <row r="25" spans="1:6" s="145" customFormat="1" ht="15.75">
      <c r="A25" s="138" t="s">
        <v>46</v>
      </c>
      <c r="B25" s="1" t="s">
        <v>47</v>
      </c>
      <c r="C25" s="138"/>
      <c r="D25" s="139"/>
      <c r="E25" s="138"/>
      <c r="F25" s="138"/>
    </row>
    <row r="26" spans="1:6" s="140" customFormat="1" ht="15.75">
      <c r="A26" s="142"/>
      <c r="B26" s="143" t="s">
        <v>48</v>
      </c>
      <c r="C26" s="142" t="s">
        <v>49</v>
      </c>
      <c r="D26" s="146">
        <v>894</v>
      </c>
      <c r="E26" s="142"/>
      <c r="F26" s="142"/>
    </row>
    <row r="27" spans="1:6" s="145" customFormat="1" ht="15.75">
      <c r="A27" s="142"/>
      <c r="B27" s="143" t="s">
        <v>50</v>
      </c>
      <c r="C27" s="142" t="s">
        <v>49</v>
      </c>
      <c r="D27" s="144">
        <v>570</v>
      </c>
      <c r="E27" s="142"/>
      <c r="F27" s="142"/>
    </row>
    <row r="28" spans="1:6" s="145" customFormat="1" ht="15.75">
      <c r="A28" s="138" t="s">
        <v>51</v>
      </c>
      <c r="B28" s="1" t="s">
        <v>52</v>
      </c>
      <c r="C28" s="138"/>
      <c r="D28" s="139"/>
      <c r="E28" s="138"/>
      <c r="F28" s="138"/>
    </row>
    <row r="29" spans="1:6" s="140" customFormat="1" ht="15.75">
      <c r="A29" s="142"/>
      <c r="B29" s="143" t="s">
        <v>53</v>
      </c>
      <c r="C29" s="142" t="s">
        <v>11</v>
      </c>
      <c r="D29" s="144">
        <v>420000</v>
      </c>
      <c r="E29" s="142"/>
      <c r="F29" s="142"/>
    </row>
    <row r="30" spans="1:6" s="145" customFormat="1" ht="15.75">
      <c r="A30" s="142"/>
      <c r="B30" s="143" t="s">
        <v>54</v>
      </c>
      <c r="C30" s="142" t="s">
        <v>55</v>
      </c>
      <c r="D30" s="144">
        <v>17500</v>
      </c>
      <c r="E30" s="142"/>
      <c r="F30" s="142"/>
    </row>
    <row r="31" spans="1:6" s="145" customFormat="1" ht="15.75">
      <c r="A31" s="138" t="s">
        <v>56</v>
      </c>
      <c r="B31" s="1" t="s">
        <v>57</v>
      </c>
      <c r="C31" s="138"/>
      <c r="D31" s="139"/>
      <c r="E31" s="138"/>
      <c r="F31" s="138"/>
    </row>
    <row r="32" spans="1:6" s="140" customFormat="1" ht="15.75">
      <c r="A32" s="142"/>
      <c r="B32" s="143" t="s">
        <v>58</v>
      </c>
      <c r="C32" s="142"/>
      <c r="D32" s="144">
        <v>234.9</v>
      </c>
      <c r="E32" s="142"/>
      <c r="F32" s="142"/>
    </row>
    <row r="33" spans="1:6" s="145" customFormat="1" ht="15.75">
      <c r="A33" s="142"/>
      <c r="B33" s="143" t="s">
        <v>59</v>
      </c>
      <c r="C33" s="142" t="s">
        <v>26</v>
      </c>
      <c r="D33" s="144">
        <v>0.11</v>
      </c>
      <c r="E33" s="142"/>
      <c r="F33" s="142"/>
    </row>
    <row r="34" spans="1:6" s="145" customFormat="1" ht="15.75">
      <c r="A34" s="138" t="s">
        <v>60</v>
      </c>
      <c r="B34" s="1" t="s">
        <v>61</v>
      </c>
      <c r="C34" s="138"/>
      <c r="D34" s="139"/>
      <c r="E34" s="138"/>
      <c r="F34" s="138"/>
    </row>
    <row r="35" spans="1:6" s="140" customFormat="1" ht="47.25">
      <c r="A35" s="142"/>
      <c r="B35" s="147" t="s">
        <v>62</v>
      </c>
      <c r="C35" s="142" t="s">
        <v>26</v>
      </c>
      <c r="D35" s="144">
        <v>80</v>
      </c>
      <c r="E35" s="142"/>
      <c r="F35" s="142"/>
    </row>
    <row r="36" spans="1:6" s="145" customFormat="1" ht="31.5">
      <c r="A36" s="142"/>
      <c r="B36" s="147" t="s">
        <v>63</v>
      </c>
      <c r="C36" s="142" t="s">
        <v>64</v>
      </c>
      <c r="D36" s="144">
        <v>15</v>
      </c>
      <c r="E36" s="142"/>
      <c r="F36" s="142"/>
    </row>
    <row r="37" spans="1:6" s="145" customFormat="1" ht="47.25">
      <c r="A37" s="142"/>
      <c r="B37" s="147" t="s">
        <v>65</v>
      </c>
      <c r="C37" s="142" t="s">
        <v>66</v>
      </c>
      <c r="D37" s="144">
        <v>10</v>
      </c>
      <c r="E37" s="142"/>
      <c r="F37" s="142"/>
    </row>
    <row r="38" spans="1:6" s="145" customFormat="1" ht="47.25">
      <c r="A38" s="142"/>
      <c r="B38" s="147" t="s">
        <v>67</v>
      </c>
      <c r="C38" s="142" t="s">
        <v>26</v>
      </c>
      <c r="D38" s="144">
        <v>50</v>
      </c>
      <c r="E38" s="142"/>
      <c r="F38" s="142"/>
    </row>
    <row r="39" spans="1:6" s="145" customFormat="1" ht="15.75">
      <c r="A39" s="138" t="s">
        <v>68</v>
      </c>
      <c r="B39" s="1" t="s">
        <v>69</v>
      </c>
      <c r="C39" s="138"/>
      <c r="D39" s="139"/>
      <c r="E39" s="138"/>
      <c r="F39" s="138"/>
    </row>
    <row r="40" spans="1:6" s="140" customFormat="1" ht="31.5">
      <c r="A40" s="142"/>
      <c r="B40" s="147" t="s">
        <v>70</v>
      </c>
      <c r="C40" s="142" t="s">
        <v>71</v>
      </c>
      <c r="D40" s="148">
        <v>3500</v>
      </c>
      <c r="E40" s="142"/>
      <c r="F40" s="142"/>
    </row>
    <row r="41" spans="1:6" s="145" customFormat="1" ht="47.25">
      <c r="A41" s="142"/>
      <c r="B41" s="147" t="s">
        <v>72</v>
      </c>
      <c r="C41" s="142" t="s">
        <v>73</v>
      </c>
      <c r="D41" s="144">
        <v>80</v>
      </c>
      <c r="E41" s="142"/>
      <c r="F41" s="142"/>
    </row>
    <row r="42" spans="1:6" s="145" customFormat="1" ht="31.5">
      <c r="A42" s="138" t="s">
        <v>74</v>
      </c>
      <c r="B42" s="1" t="s">
        <v>75</v>
      </c>
      <c r="C42" s="138"/>
      <c r="D42" s="139"/>
      <c r="E42" s="138"/>
      <c r="F42" s="138"/>
    </row>
    <row r="43" spans="1:6" s="140" customFormat="1" ht="15.75">
      <c r="A43" s="138"/>
      <c r="B43" s="1" t="s">
        <v>76</v>
      </c>
      <c r="C43" s="138"/>
      <c r="D43" s="139"/>
      <c r="E43" s="138"/>
      <c r="F43" s="138"/>
    </row>
    <row r="44" spans="1:6" s="140" customFormat="1" ht="15.75">
      <c r="A44" s="142"/>
      <c r="B44" s="143" t="s">
        <v>77</v>
      </c>
      <c r="C44" s="142" t="s">
        <v>78</v>
      </c>
      <c r="D44" s="144">
        <v>20</v>
      </c>
      <c r="E44" s="142"/>
      <c r="F44" s="142"/>
    </row>
    <row r="45" spans="1:6" s="145" customFormat="1" ht="15.75">
      <c r="A45" s="138"/>
      <c r="B45" s="1" t="s">
        <v>79</v>
      </c>
      <c r="C45" s="138"/>
      <c r="D45" s="139"/>
      <c r="E45" s="138"/>
      <c r="F45" s="138"/>
    </row>
    <row r="46" spans="1:6" s="140" customFormat="1" ht="15.75">
      <c r="A46" s="142"/>
      <c r="B46" s="143" t="s">
        <v>80</v>
      </c>
      <c r="C46" s="142" t="s">
        <v>49</v>
      </c>
      <c r="D46" s="144">
        <v>300</v>
      </c>
      <c r="E46" s="142"/>
      <c r="F46" s="142"/>
    </row>
    <row r="47" spans="1:6" s="145" customFormat="1" ht="15.75">
      <c r="A47" s="138"/>
      <c r="B47" s="1" t="s">
        <v>81</v>
      </c>
      <c r="C47" s="138"/>
      <c r="D47" s="139"/>
      <c r="E47" s="138"/>
      <c r="F47" s="138"/>
    </row>
    <row r="48" spans="1:6" s="140" customFormat="1" ht="15.75">
      <c r="A48" s="142"/>
      <c r="B48" s="143" t="s">
        <v>80</v>
      </c>
      <c r="C48" s="142" t="s">
        <v>49</v>
      </c>
      <c r="D48" s="144">
        <v>210</v>
      </c>
      <c r="E48" s="142"/>
      <c r="F48" s="142"/>
    </row>
    <row r="49" spans="1:6" s="145" customFormat="1" ht="15.75">
      <c r="A49" s="138" t="s">
        <v>82</v>
      </c>
      <c r="B49" s="1" t="s">
        <v>83</v>
      </c>
      <c r="C49" s="138"/>
      <c r="D49" s="139"/>
      <c r="E49" s="138"/>
      <c r="F49" s="138"/>
    </row>
    <row r="50" spans="1:6" s="140" customFormat="1" ht="31.5">
      <c r="A50" s="149"/>
      <c r="B50" s="150" t="s">
        <v>84</v>
      </c>
      <c r="C50" s="149" t="s">
        <v>26</v>
      </c>
      <c r="D50" s="151" t="s">
        <v>85</v>
      </c>
      <c r="E50" s="149"/>
      <c r="F50" s="149"/>
    </row>
    <row r="51" spans="1:6" s="152" customFormat="1" ht="15.75">
      <c r="A51" s="149"/>
      <c r="B51" s="150" t="s">
        <v>86</v>
      </c>
      <c r="C51" s="149" t="s">
        <v>26</v>
      </c>
      <c r="D51" s="151" t="s">
        <v>85</v>
      </c>
      <c r="E51" s="149"/>
      <c r="F51" s="149"/>
    </row>
    <row r="52" spans="1:6" s="152" customFormat="1" ht="31.5">
      <c r="A52" s="149"/>
      <c r="B52" s="150" t="s">
        <v>87</v>
      </c>
      <c r="C52" s="149" t="s">
        <v>26</v>
      </c>
      <c r="D52" s="151" t="s">
        <v>88</v>
      </c>
      <c r="E52" s="149"/>
      <c r="F52" s="149"/>
    </row>
    <row r="53" spans="1:6" s="152" customFormat="1" ht="15.75">
      <c r="A53" s="138" t="s">
        <v>89</v>
      </c>
      <c r="B53" s="1" t="s">
        <v>90</v>
      </c>
      <c r="C53" s="138"/>
      <c r="D53" s="139"/>
      <c r="E53" s="138"/>
      <c r="F53" s="138"/>
    </row>
    <row r="54" spans="1:6" s="140" customFormat="1" ht="31.5">
      <c r="A54" s="142"/>
      <c r="B54" s="143" t="s">
        <v>91</v>
      </c>
      <c r="C54" s="142" t="s">
        <v>26</v>
      </c>
      <c r="D54" s="144">
        <v>91</v>
      </c>
      <c r="E54" s="142"/>
      <c r="F54" s="142"/>
    </row>
    <row r="55" spans="1:6" s="145" customFormat="1" ht="31.5">
      <c r="A55" s="142"/>
      <c r="B55" s="143" t="s">
        <v>92</v>
      </c>
      <c r="C55" s="142" t="s">
        <v>26</v>
      </c>
      <c r="D55" s="144">
        <v>91</v>
      </c>
      <c r="E55" s="142"/>
      <c r="F55" s="142"/>
    </row>
    <row r="56" spans="1:6" s="145" customFormat="1" ht="47.25">
      <c r="A56" s="142"/>
      <c r="B56" s="143" t="s">
        <v>93</v>
      </c>
      <c r="C56" s="142" t="s">
        <v>26</v>
      </c>
      <c r="D56" s="144">
        <v>51</v>
      </c>
      <c r="E56" s="142"/>
      <c r="F56" s="142"/>
    </row>
    <row r="57" spans="1:6" s="145" customFormat="1" ht="15.75">
      <c r="A57" s="138" t="s">
        <v>94</v>
      </c>
      <c r="B57" s="1" t="s">
        <v>95</v>
      </c>
      <c r="C57" s="138"/>
      <c r="D57" s="139"/>
      <c r="E57" s="138"/>
      <c r="F57" s="138"/>
    </row>
    <row r="58" spans="1:6" s="140" customFormat="1" ht="31.5">
      <c r="A58" s="142"/>
      <c r="B58" s="143" t="s">
        <v>96</v>
      </c>
      <c r="C58" s="142" t="s">
        <v>26</v>
      </c>
      <c r="D58" s="144">
        <v>17.2</v>
      </c>
      <c r="E58" s="142"/>
      <c r="F58" s="142"/>
    </row>
    <row r="59" spans="1:6" s="145" customFormat="1" ht="31.5">
      <c r="A59" s="138" t="s">
        <v>97</v>
      </c>
      <c r="B59" s="1" t="s">
        <v>98</v>
      </c>
      <c r="C59" s="138"/>
      <c r="D59" s="139"/>
      <c r="E59" s="138"/>
      <c r="F59" s="138"/>
    </row>
    <row r="60" spans="1:6" s="140" customFormat="1" ht="15.75">
      <c r="A60" s="142"/>
      <c r="B60" s="147" t="s">
        <v>99</v>
      </c>
      <c r="C60" s="142"/>
      <c r="D60" s="144" t="s">
        <v>100</v>
      </c>
      <c r="E60" s="142">
        <v>3</v>
      </c>
      <c r="F60" s="142"/>
    </row>
    <row r="61" spans="1:6" s="145" customFormat="1" ht="31.5">
      <c r="A61" s="142"/>
      <c r="B61" s="147" t="s">
        <v>101</v>
      </c>
      <c r="C61" s="142"/>
      <c r="D61" s="144" t="s">
        <v>26</v>
      </c>
      <c r="E61" s="142">
        <v>90</v>
      </c>
      <c r="F61" s="142"/>
    </row>
    <row r="62" spans="1:6" s="145" customFormat="1" ht="47.25">
      <c r="A62" s="142"/>
      <c r="B62" s="147" t="s">
        <v>102</v>
      </c>
      <c r="C62" s="142"/>
      <c r="D62" s="144" t="s">
        <v>26</v>
      </c>
      <c r="E62" s="142">
        <v>90</v>
      </c>
      <c r="F62" s="142"/>
    </row>
    <row r="63" spans="1:6" s="145" customFormat="1" ht="31.5">
      <c r="A63" s="142"/>
      <c r="B63" s="147" t="s">
        <v>103</v>
      </c>
      <c r="C63" s="142"/>
      <c r="D63" s="144" t="s">
        <v>26</v>
      </c>
      <c r="E63" s="142">
        <v>50</v>
      </c>
      <c r="F63" s="142"/>
    </row>
    <row r="64" spans="1:6" s="145" customFormat="1" ht="15.75">
      <c r="A64" s="138">
        <v>4.12</v>
      </c>
      <c r="B64" s="1" t="s">
        <v>104</v>
      </c>
      <c r="C64" s="138"/>
      <c r="D64" s="139"/>
      <c r="E64" s="138"/>
      <c r="F64" s="138"/>
    </row>
    <row r="65" spans="1:6" s="140" customFormat="1" ht="31.5">
      <c r="A65" s="142"/>
      <c r="B65" s="147" t="s">
        <v>105</v>
      </c>
      <c r="C65" s="142"/>
      <c r="D65" s="144" t="s">
        <v>26</v>
      </c>
      <c r="E65" s="142">
        <v>80</v>
      </c>
      <c r="F65" s="142"/>
    </row>
    <row r="66" spans="1:6" s="145" customFormat="1" ht="31.5">
      <c r="A66" s="142"/>
      <c r="B66" s="147" t="s">
        <v>106</v>
      </c>
      <c r="C66" s="142"/>
      <c r="D66" s="144" t="s">
        <v>26</v>
      </c>
      <c r="E66" s="142">
        <v>85</v>
      </c>
      <c r="F66" s="142"/>
    </row>
    <row r="67" spans="1:6" s="145" customFormat="1" ht="31.5">
      <c r="A67" s="142"/>
      <c r="B67" s="147" t="s">
        <v>107</v>
      </c>
      <c r="C67" s="142"/>
      <c r="D67" s="144" t="s">
        <v>108</v>
      </c>
      <c r="E67" s="142">
        <v>2</v>
      </c>
      <c r="F67" s="142"/>
    </row>
    <row r="68" spans="1:6" s="145" customFormat="1" ht="31.5">
      <c r="A68" s="127">
        <v>5</v>
      </c>
      <c r="B68" s="128" t="s">
        <v>109</v>
      </c>
      <c r="C68" s="138"/>
      <c r="D68" s="129"/>
      <c r="E68" s="127" t="s">
        <v>33</v>
      </c>
      <c r="F68" s="127"/>
    </row>
    <row r="69" spans="1:6" s="132" customFormat="1" ht="15.75">
      <c r="A69" s="138" t="s">
        <v>110</v>
      </c>
      <c r="B69" s="1" t="s">
        <v>111</v>
      </c>
      <c r="C69" s="153" t="s">
        <v>112</v>
      </c>
      <c r="D69" s="139">
        <v>0.6</v>
      </c>
      <c r="E69" s="138"/>
      <c r="F69" s="138"/>
    </row>
    <row r="70" spans="1:6" s="140" customFormat="1" ht="31.5">
      <c r="A70" s="138" t="s">
        <v>113</v>
      </c>
      <c r="B70" s="1" t="s">
        <v>114</v>
      </c>
      <c r="C70" s="138"/>
      <c r="D70" s="139">
        <v>0.4</v>
      </c>
      <c r="E70" s="138"/>
      <c r="F70" s="138"/>
    </row>
    <row r="71" spans="1:6" s="140" customFormat="1" ht="15.75">
      <c r="A71" s="138" t="s">
        <v>115</v>
      </c>
      <c r="B71" s="1" t="s">
        <v>116</v>
      </c>
      <c r="C71" s="138" t="s">
        <v>26</v>
      </c>
      <c r="D71" s="139">
        <v>20</v>
      </c>
      <c r="E71" s="138"/>
      <c r="F71" s="138"/>
    </row>
    <row r="72" spans="1:6" s="140" customFormat="1" ht="15.75">
      <c r="A72" s="138" t="s">
        <v>117</v>
      </c>
      <c r="B72" s="1" t="s">
        <v>118</v>
      </c>
      <c r="C72" s="138" t="s">
        <v>26</v>
      </c>
      <c r="D72" s="139">
        <v>20</v>
      </c>
      <c r="E72" s="138"/>
      <c r="F72" s="138"/>
    </row>
    <row r="73" spans="1:6" s="140" customFormat="1" ht="31.5">
      <c r="A73" s="138" t="s">
        <v>119</v>
      </c>
      <c r="B73" s="1" t="s">
        <v>120</v>
      </c>
      <c r="C73" s="138" t="s">
        <v>21</v>
      </c>
      <c r="D73" s="154">
        <v>49540</v>
      </c>
      <c r="E73" s="138"/>
      <c r="F73" s="138"/>
    </row>
    <row r="74" spans="1:6" s="140" customFormat="1" ht="31.5">
      <c r="A74" s="127">
        <v>6</v>
      </c>
      <c r="B74" s="128" t="s">
        <v>121</v>
      </c>
      <c r="C74" s="127"/>
      <c r="D74" s="129"/>
      <c r="E74" s="127" t="s">
        <v>33</v>
      </c>
      <c r="F74" s="127"/>
    </row>
    <row r="75" spans="1:6" s="132" customFormat="1" ht="47.25">
      <c r="A75" s="138" t="s">
        <v>122</v>
      </c>
      <c r="B75" s="1" t="s">
        <v>123</v>
      </c>
      <c r="C75" s="138" t="s">
        <v>26</v>
      </c>
      <c r="D75" s="139">
        <v>80</v>
      </c>
      <c r="E75" s="138"/>
      <c r="F75" s="138"/>
    </row>
    <row r="76" spans="1:6" s="140" customFormat="1" ht="63">
      <c r="A76" s="138" t="s">
        <v>124</v>
      </c>
      <c r="B76" s="1" t="s">
        <v>125</v>
      </c>
      <c r="C76" s="138" t="s">
        <v>26</v>
      </c>
      <c r="D76" s="139">
        <v>90</v>
      </c>
      <c r="E76" s="138"/>
      <c r="F76" s="138"/>
    </row>
    <row r="77" spans="1:6" s="140" customFormat="1" ht="78.75">
      <c r="A77" s="138" t="s">
        <v>126</v>
      </c>
      <c r="B77" s="1" t="s">
        <v>127</v>
      </c>
      <c r="C77" s="138" t="s">
        <v>26</v>
      </c>
      <c r="D77" s="139">
        <v>85</v>
      </c>
      <c r="E77" s="138"/>
      <c r="F77" s="138"/>
    </row>
    <row r="78" spans="1:6" s="140" customFormat="1" ht="47.25">
      <c r="A78" s="138" t="s">
        <v>128</v>
      </c>
      <c r="B78" s="1" t="s">
        <v>129</v>
      </c>
      <c r="C78" s="138" t="s">
        <v>26</v>
      </c>
      <c r="D78" s="139">
        <v>65</v>
      </c>
      <c r="E78" s="138"/>
      <c r="F78" s="138"/>
    </row>
    <row r="79" spans="1:6" s="140" customFormat="1" ht="47.25">
      <c r="A79" s="138" t="s">
        <v>130</v>
      </c>
      <c r="B79" s="1" t="s">
        <v>131</v>
      </c>
      <c r="C79" s="138" t="s">
        <v>26</v>
      </c>
      <c r="D79" s="139">
        <v>65</v>
      </c>
      <c r="E79" s="138"/>
      <c r="F79" s="138"/>
    </row>
    <row r="80" spans="1:6" s="140" customFormat="1" ht="47.25">
      <c r="A80" s="138" t="s">
        <v>132</v>
      </c>
      <c r="B80" s="1" t="s">
        <v>133</v>
      </c>
      <c r="C80" s="138" t="s">
        <v>26</v>
      </c>
      <c r="D80" s="139">
        <v>65</v>
      </c>
      <c r="E80" s="138"/>
      <c r="F80" s="138"/>
    </row>
    <row r="81" spans="1:6" s="140" customFormat="1" ht="47.25">
      <c r="A81" s="138" t="s">
        <v>134</v>
      </c>
      <c r="B81" s="1" t="s">
        <v>135</v>
      </c>
      <c r="C81" s="138" t="s">
        <v>26</v>
      </c>
      <c r="D81" s="139">
        <v>73</v>
      </c>
      <c r="E81" s="138"/>
      <c r="F81" s="138"/>
    </row>
    <row r="82" spans="1:6" s="140" customFormat="1" ht="47.25">
      <c r="A82" s="138" t="s">
        <v>136</v>
      </c>
      <c r="B82" s="155" t="s">
        <v>137</v>
      </c>
      <c r="C82" s="138" t="s">
        <v>138</v>
      </c>
      <c r="D82" s="139">
        <v>1</v>
      </c>
      <c r="E82" s="138"/>
      <c r="F82" s="138"/>
    </row>
    <row r="83" spans="1:6" s="140" customFormat="1" ht="47.25">
      <c r="A83" s="138" t="s">
        <v>139</v>
      </c>
      <c r="B83" s="1" t="s">
        <v>140</v>
      </c>
      <c r="C83" s="138" t="s">
        <v>141</v>
      </c>
      <c r="D83" s="139" t="s">
        <v>142</v>
      </c>
      <c r="E83" s="138"/>
      <c r="F83" s="138"/>
    </row>
    <row r="84" spans="1:6" s="140" customFormat="1" ht="78.75">
      <c r="A84" s="138" t="s">
        <v>143</v>
      </c>
      <c r="B84" s="1" t="s">
        <v>144</v>
      </c>
      <c r="C84" s="138" t="s">
        <v>26</v>
      </c>
      <c r="D84" s="139">
        <v>90</v>
      </c>
      <c r="E84" s="138"/>
      <c r="F84" s="138"/>
    </row>
    <row r="85" spans="1:6" s="140" customFormat="1" ht="31.5">
      <c r="A85" s="138" t="s">
        <v>143</v>
      </c>
      <c r="B85" s="1" t="s">
        <v>145</v>
      </c>
      <c r="C85" s="138" t="s">
        <v>26</v>
      </c>
      <c r="D85" s="139">
        <v>60</v>
      </c>
      <c r="E85" s="138"/>
      <c r="F85" s="138"/>
    </row>
    <row r="86" spans="1:6" s="140" customFormat="1" ht="31.5">
      <c r="A86" s="138" t="s">
        <v>146</v>
      </c>
      <c r="B86" s="1" t="s">
        <v>147</v>
      </c>
      <c r="C86" s="138" t="s">
        <v>26</v>
      </c>
      <c r="D86" s="139">
        <v>100</v>
      </c>
      <c r="E86" s="138"/>
      <c r="F86" s="138"/>
    </row>
    <row r="87" spans="1:6" s="140" customFormat="1" ht="31.5">
      <c r="A87" s="127">
        <v>7</v>
      </c>
      <c r="B87" s="128" t="s">
        <v>148</v>
      </c>
      <c r="C87" s="127"/>
      <c r="D87" s="129"/>
      <c r="E87" s="127" t="s">
        <v>149</v>
      </c>
      <c r="F87" s="127"/>
    </row>
    <row r="88" spans="1:6" s="132" customFormat="1" ht="15.75">
      <c r="A88" s="138" t="s">
        <v>150</v>
      </c>
      <c r="B88" s="1" t="s">
        <v>151</v>
      </c>
      <c r="C88" s="138" t="s">
        <v>152</v>
      </c>
      <c r="D88" s="139">
        <v>1</v>
      </c>
      <c r="E88" s="138"/>
      <c r="F88" s="138"/>
    </row>
    <row r="89" spans="1:6" s="140" customFormat="1" ht="15.75">
      <c r="A89" s="138" t="s">
        <v>153</v>
      </c>
      <c r="B89" s="1" t="s">
        <v>154</v>
      </c>
      <c r="C89" s="138" t="s">
        <v>152</v>
      </c>
      <c r="D89" s="139">
        <v>1</v>
      </c>
      <c r="E89" s="138"/>
      <c r="F89" s="138"/>
    </row>
    <row r="90" spans="1:6" s="140" customFormat="1" ht="15.75">
      <c r="A90" s="138" t="s">
        <v>155</v>
      </c>
      <c r="B90" s="1" t="s">
        <v>156</v>
      </c>
      <c r="C90" s="138" t="s">
        <v>157</v>
      </c>
      <c r="D90" s="139">
        <v>1</v>
      </c>
      <c r="E90" s="138"/>
      <c r="F90" s="138"/>
    </row>
    <row r="91" spans="1:6" s="140" customFormat="1" ht="15.75">
      <c r="A91" s="138" t="s">
        <v>158</v>
      </c>
      <c r="B91" s="1" t="s">
        <v>159</v>
      </c>
      <c r="C91" s="138" t="s">
        <v>160</v>
      </c>
      <c r="D91" s="139">
        <v>1</v>
      </c>
      <c r="E91" s="138"/>
      <c r="F91" s="138"/>
    </row>
    <row r="92" spans="1:6" s="140" customFormat="1" ht="15.75">
      <c r="A92" s="138" t="s">
        <v>161</v>
      </c>
      <c r="B92" s="1" t="s">
        <v>162</v>
      </c>
      <c r="C92" s="138"/>
      <c r="D92" s="139"/>
      <c r="E92" s="138"/>
      <c r="F92" s="138"/>
    </row>
    <row r="93" spans="1:6" s="140" customFormat="1" ht="15.75">
      <c r="A93" s="142"/>
      <c r="B93" s="143" t="s">
        <v>163</v>
      </c>
      <c r="C93" s="142" t="s">
        <v>164</v>
      </c>
      <c r="D93" s="144">
        <v>1</v>
      </c>
      <c r="E93" s="142"/>
      <c r="F93" s="142"/>
    </row>
    <row r="94" spans="1:6" s="145" customFormat="1" ht="15.75">
      <c r="A94" s="142"/>
      <c r="B94" s="143" t="s">
        <v>165</v>
      </c>
      <c r="C94" s="142" t="s">
        <v>164</v>
      </c>
      <c r="D94" s="144">
        <v>2</v>
      </c>
      <c r="E94" s="142"/>
      <c r="F94" s="142"/>
    </row>
    <row r="95" spans="1:6" s="145" customFormat="1" ht="15.75">
      <c r="A95" s="138" t="s">
        <v>166</v>
      </c>
      <c r="B95" s="1" t="s">
        <v>167</v>
      </c>
      <c r="C95" s="138"/>
      <c r="D95" s="139"/>
      <c r="E95" s="138"/>
      <c r="F95" s="138"/>
    </row>
    <row r="96" spans="1:6" s="140" customFormat="1" ht="15.75">
      <c r="A96" s="142"/>
      <c r="B96" s="143" t="s">
        <v>168</v>
      </c>
      <c r="C96" s="142" t="s">
        <v>164</v>
      </c>
      <c r="D96" s="144">
        <v>1</v>
      </c>
      <c r="E96" s="142"/>
      <c r="F96" s="142"/>
    </row>
    <row r="97" spans="1:6" s="145" customFormat="1" ht="15.75">
      <c r="A97" s="142"/>
      <c r="B97" s="143" t="s">
        <v>163</v>
      </c>
      <c r="C97" s="142" t="s">
        <v>164</v>
      </c>
      <c r="D97" s="144">
        <v>8</v>
      </c>
      <c r="E97" s="142"/>
      <c r="F97" s="142"/>
    </row>
    <row r="98" spans="1:6" s="145" customFormat="1" ht="15.75">
      <c r="A98" s="142"/>
      <c r="B98" s="143" t="s">
        <v>165</v>
      </c>
      <c r="C98" s="142" t="s">
        <v>164</v>
      </c>
      <c r="D98" s="144">
        <v>10</v>
      </c>
      <c r="E98" s="142"/>
      <c r="F98" s="142"/>
    </row>
    <row r="99" spans="1:6" s="145" customFormat="1" ht="15.75">
      <c r="A99" s="138" t="s">
        <v>169</v>
      </c>
      <c r="B99" s="1" t="s">
        <v>170</v>
      </c>
      <c r="C99" s="138" t="s">
        <v>171</v>
      </c>
      <c r="D99" s="139">
        <v>2</v>
      </c>
      <c r="E99" s="138"/>
      <c r="F99" s="138"/>
    </row>
    <row r="100" spans="1:6" s="140" customFormat="1" ht="31.5">
      <c r="A100" s="127">
        <v>8</v>
      </c>
      <c r="B100" s="128" t="s">
        <v>172</v>
      </c>
      <c r="C100" s="127"/>
      <c r="D100" s="129"/>
      <c r="E100" s="127" t="s">
        <v>173</v>
      </c>
      <c r="F100" s="127"/>
    </row>
    <row r="101" spans="1:6" s="132" customFormat="1" ht="15.75">
      <c r="A101" s="133" t="s">
        <v>174</v>
      </c>
      <c r="B101" s="134" t="s">
        <v>175</v>
      </c>
      <c r="C101" s="127"/>
      <c r="D101" s="129"/>
      <c r="E101" s="127"/>
      <c r="F101" s="127"/>
    </row>
    <row r="102" spans="1:6" s="132" customFormat="1" ht="15.75">
      <c r="A102" s="142"/>
      <c r="B102" s="143" t="s">
        <v>176</v>
      </c>
      <c r="C102" s="142" t="s">
        <v>177</v>
      </c>
      <c r="D102" s="144">
        <v>202</v>
      </c>
      <c r="E102" s="142"/>
      <c r="F102" s="142"/>
    </row>
    <row r="103" spans="1:6" s="145" customFormat="1" ht="15.75">
      <c r="A103" s="142"/>
      <c r="B103" s="143" t="s">
        <v>178</v>
      </c>
      <c r="C103" s="142" t="s">
        <v>177</v>
      </c>
      <c r="D103" s="144">
        <v>31</v>
      </c>
      <c r="E103" s="142"/>
      <c r="F103" s="142"/>
    </row>
    <row r="104" spans="1:6" s="145" customFormat="1" ht="31.5">
      <c r="A104" s="156"/>
      <c r="B104" s="143" t="s">
        <v>179</v>
      </c>
      <c r="C104" s="142" t="s">
        <v>177</v>
      </c>
      <c r="D104" s="144">
        <v>21</v>
      </c>
      <c r="E104" s="156"/>
      <c r="F104" s="156"/>
    </row>
    <row r="105" spans="1:6" s="157" customFormat="1" ht="15.75">
      <c r="A105" s="138" t="s">
        <v>180</v>
      </c>
      <c r="B105" s="1" t="s">
        <v>181</v>
      </c>
      <c r="C105" s="138"/>
      <c r="D105" s="139"/>
      <c r="E105" s="138"/>
      <c r="F105" s="138"/>
    </row>
    <row r="106" spans="1:6" s="140" customFormat="1" ht="94.5">
      <c r="A106" s="142"/>
      <c r="B106" s="143" t="s">
        <v>182</v>
      </c>
      <c r="C106" s="142" t="s">
        <v>183</v>
      </c>
      <c r="D106" s="144">
        <v>100</v>
      </c>
      <c r="E106" s="142"/>
      <c r="F106" s="142"/>
    </row>
    <row r="107" spans="1:6" s="145" customFormat="1" ht="63">
      <c r="A107" s="142"/>
      <c r="B107" s="143" t="s">
        <v>184</v>
      </c>
      <c r="C107" s="142" t="s">
        <v>183</v>
      </c>
      <c r="D107" s="144">
        <v>900</v>
      </c>
      <c r="E107" s="142"/>
      <c r="F107" s="142"/>
    </row>
    <row r="108" spans="1:6" s="145" customFormat="1" ht="63">
      <c r="A108" s="142"/>
      <c r="B108" s="143" t="s">
        <v>185</v>
      </c>
      <c r="C108" s="142" t="s">
        <v>183</v>
      </c>
      <c r="D108" s="144">
        <v>15</v>
      </c>
      <c r="E108" s="142"/>
      <c r="F108" s="142"/>
    </row>
    <row r="109" spans="1:6" s="145" customFormat="1" ht="31.5">
      <c r="A109" s="127">
        <v>9</v>
      </c>
      <c r="B109" s="128" t="s">
        <v>186</v>
      </c>
      <c r="C109" s="127"/>
      <c r="D109" s="129"/>
      <c r="E109" s="127"/>
      <c r="F109" s="127"/>
    </row>
    <row r="110" spans="1:6" s="132" customFormat="1" ht="31.5">
      <c r="A110" s="133" t="s">
        <v>187</v>
      </c>
      <c r="B110" s="134" t="s">
        <v>188</v>
      </c>
      <c r="C110" s="133"/>
      <c r="D110" s="135"/>
      <c r="E110" s="133" t="s">
        <v>8</v>
      </c>
      <c r="F110" s="127"/>
    </row>
    <row r="111" spans="1:6" s="132" customFormat="1" ht="31.5">
      <c r="A111" s="142"/>
      <c r="B111" s="147" t="s">
        <v>189</v>
      </c>
      <c r="C111" s="142" t="s">
        <v>26</v>
      </c>
      <c r="D111" s="144">
        <v>5</v>
      </c>
      <c r="E111" s="142"/>
      <c r="F111" s="156"/>
    </row>
    <row r="112" spans="1:6" s="157" customFormat="1" ht="31.5">
      <c r="A112" s="142"/>
      <c r="B112" s="147" t="s">
        <v>190</v>
      </c>
      <c r="C112" s="142" t="s">
        <v>26</v>
      </c>
      <c r="D112" s="144">
        <v>100</v>
      </c>
      <c r="E112" s="142"/>
      <c r="F112" s="142"/>
    </row>
    <row r="113" spans="1:6" s="145" customFormat="1" ht="31.5">
      <c r="A113" s="138" t="s">
        <v>191</v>
      </c>
      <c r="B113" s="1" t="s">
        <v>192</v>
      </c>
      <c r="C113" s="138" t="s">
        <v>26</v>
      </c>
      <c r="D113" s="139">
        <v>15</v>
      </c>
      <c r="E113" s="138" t="s">
        <v>8</v>
      </c>
      <c r="F113" s="138"/>
    </row>
    <row r="114" spans="1:6" s="140" customFormat="1" ht="31.5">
      <c r="A114" s="138" t="s">
        <v>193</v>
      </c>
      <c r="B114" s="1" t="s">
        <v>194</v>
      </c>
      <c r="C114" s="138" t="s">
        <v>26</v>
      </c>
      <c r="D114" s="139">
        <v>40</v>
      </c>
      <c r="E114" s="138" t="s">
        <v>8</v>
      </c>
      <c r="F114" s="138"/>
    </row>
    <row r="115" spans="1:6" s="140" customFormat="1" ht="31.5">
      <c r="A115" s="138" t="s">
        <v>195</v>
      </c>
      <c r="B115" s="1" t="s">
        <v>196</v>
      </c>
      <c r="C115" s="138" t="s">
        <v>26</v>
      </c>
      <c r="D115" s="139">
        <v>10</v>
      </c>
      <c r="E115" s="138" t="s">
        <v>197</v>
      </c>
      <c r="F115" s="138"/>
    </row>
    <row r="116" spans="1:6" s="140" customFormat="1" ht="31.5">
      <c r="A116" s="138" t="s">
        <v>198</v>
      </c>
      <c r="B116" s="1" t="s">
        <v>199</v>
      </c>
      <c r="C116" s="138"/>
      <c r="D116" s="139"/>
      <c r="E116" s="138" t="s">
        <v>197</v>
      </c>
      <c r="F116" s="138"/>
    </row>
    <row r="117" spans="1:6" s="140" customFormat="1" ht="31.5">
      <c r="A117" s="142"/>
      <c r="B117" s="147" t="s">
        <v>200</v>
      </c>
      <c r="C117" s="142" t="s">
        <v>26</v>
      </c>
      <c r="D117" s="158" t="s">
        <v>201</v>
      </c>
      <c r="E117" s="142"/>
      <c r="F117" s="142"/>
    </row>
    <row r="118" spans="1:6" s="145" customFormat="1" ht="31.5">
      <c r="A118" s="142"/>
      <c r="B118" s="147" t="s">
        <v>202</v>
      </c>
      <c r="C118" s="142" t="s">
        <v>26</v>
      </c>
      <c r="D118" s="158" t="s">
        <v>203</v>
      </c>
      <c r="E118" s="142"/>
      <c r="F118" s="142"/>
    </row>
    <row r="119" spans="1:6" s="145" customFormat="1" ht="31.5">
      <c r="A119" s="138" t="s">
        <v>204</v>
      </c>
      <c r="B119" s="1" t="s">
        <v>205</v>
      </c>
      <c r="C119" s="138" t="s">
        <v>26</v>
      </c>
      <c r="D119" s="139">
        <v>100</v>
      </c>
      <c r="E119" s="138" t="s">
        <v>197</v>
      </c>
      <c r="F119" s="138"/>
    </row>
    <row r="120" spans="1:6" s="140" customFormat="1" ht="31.5">
      <c r="A120" s="159">
        <v>10</v>
      </c>
      <c r="B120" s="160" t="s">
        <v>206</v>
      </c>
      <c r="C120" s="159"/>
      <c r="D120" s="161"/>
      <c r="E120" s="127" t="s">
        <v>197</v>
      </c>
      <c r="F120" s="159"/>
    </row>
    <row r="121" spans="1:6" s="162" customFormat="1" ht="31.5">
      <c r="A121" s="133"/>
      <c r="B121" s="134" t="s">
        <v>207</v>
      </c>
      <c r="C121" s="133" t="s">
        <v>26</v>
      </c>
      <c r="D121" s="135" t="s">
        <v>208</v>
      </c>
      <c r="E121" s="133"/>
      <c r="F121" s="133"/>
    </row>
    <row r="122" spans="1:6" s="136" customFormat="1" ht="31.5">
      <c r="A122" s="127">
        <v>11</v>
      </c>
      <c r="B122" s="128" t="s">
        <v>209</v>
      </c>
      <c r="C122" s="127"/>
      <c r="D122" s="129"/>
      <c r="E122" s="127" t="s">
        <v>33</v>
      </c>
      <c r="F122" s="127"/>
    </row>
    <row r="123" spans="1:6" s="132" customFormat="1" ht="78.75">
      <c r="A123" s="133" t="s">
        <v>210</v>
      </c>
      <c r="B123" s="134" t="s">
        <v>211</v>
      </c>
      <c r="C123" s="138" t="s">
        <v>26</v>
      </c>
      <c r="D123" s="139">
        <v>100</v>
      </c>
      <c r="E123" s="127"/>
      <c r="F123" s="127"/>
    </row>
    <row r="124" spans="1:6" s="132" customFormat="1" ht="63">
      <c r="A124" s="133" t="s">
        <v>212</v>
      </c>
      <c r="B124" s="134" t="s">
        <v>213</v>
      </c>
      <c r="C124" s="138" t="s">
        <v>26</v>
      </c>
      <c r="D124" s="139">
        <v>80</v>
      </c>
      <c r="E124" s="138"/>
      <c r="F124" s="138"/>
    </row>
    <row r="125" spans="1:6" s="140" customFormat="1" ht="31.5">
      <c r="A125" s="133" t="s">
        <v>214</v>
      </c>
      <c r="B125" s="134" t="s">
        <v>215</v>
      </c>
      <c r="C125" s="138" t="s">
        <v>26</v>
      </c>
      <c r="D125" s="139">
        <v>80</v>
      </c>
      <c r="E125" s="138"/>
      <c r="F125" s="138"/>
    </row>
    <row r="126" spans="1:6" s="140" customFormat="1" ht="15.75">
      <c r="A126" s="133" t="s">
        <v>216</v>
      </c>
      <c r="B126" s="134" t="s">
        <v>217</v>
      </c>
      <c r="C126" s="138" t="s">
        <v>218</v>
      </c>
      <c r="D126" s="163">
        <v>3000</v>
      </c>
      <c r="E126" s="127"/>
      <c r="F126" s="127"/>
    </row>
    <row r="127" spans="1:6" s="132" customFormat="1" ht="31.5">
      <c r="A127" s="133" t="s">
        <v>219</v>
      </c>
      <c r="B127" s="134" t="s">
        <v>220</v>
      </c>
      <c r="C127" s="138" t="s">
        <v>26</v>
      </c>
      <c r="D127" s="139">
        <v>50</v>
      </c>
      <c r="E127" s="138"/>
      <c r="F127" s="138"/>
    </row>
    <row r="128" spans="1:6" s="140" customFormat="1" ht="31.5">
      <c r="A128" s="133" t="s">
        <v>221</v>
      </c>
      <c r="B128" s="134" t="s">
        <v>222</v>
      </c>
      <c r="C128" s="138" t="s">
        <v>26</v>
      </c>
      <c r="D128" s="135">
        <v>80</v>
      </c>
      <c r="E128" s="149"/>
      <c r="F128" s="149"/>
    </row>
    <row r="129" spans="1:6" s="152" customFormat="1" ht="31.5">
      <c r="A129" s="133" t="s">
        <v>223</v>
      </c>
      <c r="B129" s="134" t="s">
        <v>224</v>
      </c>
      <c r="C129" s="138" t="s">
        <v>26</v>
      </c>
      <c r="D129" s="139">
        <v>90</v>
      </c>
      <c r="E129" s="138"/>
      <c r="F129" s="138"/>
    </row>
    <row r="130" spans="1:6" s="140" customFormat="1" ht="47.25">
      <c r="A130" s="133" t="s">
        <v>225</v>
      </c>
      <c r="B130" s="134" t="s">
        <v>226</v>
      </c>
      <c r="C130" s="138" t="s">
        <v>26</v>
      </c>
      <c r="D130" s="139">
        <v>80</v>
      </c>
      <c r="E130" s="138"/>
      <c r="F130" s="138"/>
    </row>
    <row r="131" spans="1:6" s="140" customFormat="1" ht="15.75">
      <c r="A131" s="133" t="s">
        <v>227</v>
      </c>
      <c r="B131" s="134" t="s">
        <v>228</v>
      </c>
      <c r="C131" s="138" t="s">
        <v>49</v>
      </c>
      <c r="D131" s="135">
        <v>300</v>
      </c>
      <c r="E131" s="127"/>
      <c r="F131" s="127"/>
    </row>
    <row r="132" spans="1:6" s="132" customFormat="1" ht="15.75">
      <c r="A132" s="133" t="s">
        <v>229</v>
      </c>
      <c r="B132" s="134" t="s">
        <v>230</v>
      </c>
      <c r="C132" s="138" t="s">
        <v>49</v>
      </c>
      <c r="D132" s="139">
        <v>5</v>
      </c>
      <c r="E132" s="138"/>
      <c r="F132" s="138"/>
    </row>
    <row r="133" spans="1:6" s="140" customFormat="1" ht="31.5">
      <c r="A133" s="133" t="s">
        <v>231</v>
      </c>
      <c r="B133" s="134" t="s">
        <v>232</v>
      </c>
      <c r="C133" s="138" t="s">
        <v>26</v>
      </c>
      <c r="D133" s="139">
        <v>60</v>
      </c>
      <c r="E133" s="138"/>
      <c r="F133" s="138"/>
    </row>
    <row r="134" spans="1:6" s="140" customFormat="1" ht="15.75">
      <c r="A134" s="133" t="s">
        <v>233</v>
      </c>
      <c r="B134" s="134" t="s">
        <v>234</v>
      </c>
      <c r="C134" s="138" t="s">
        <v>26</v>
      </c>
      <c r="D134" s="139">
        <v>60</v>
      </c>
      <c r="E134" s="138"/>
      <c r="F134" s="138"/>
    </row>
    <row r="135" spans="1:6" s="140" customFormat="1" ht="15.75">
      <c r="A135" s="133" t="s">
        <v>235</v>
      </c>
      <c r="B135" s="134" t="s">
        <v>236</v>
      </c>
      <c r="C135" s="138" t="s">
        <v>21</v>
      </c>
      <c r="D135" s="139">
        <v>120</v>
      </c>
      <c r="E135" s="138"/>
      <c r="F135" s="138"/>
    </row>
    <row r="136" spans="1:6" s="140" customFormat="1" ht="16.5">
      <c r="A136" s="164"/>
      <c r="B136" s="165"/>
      <c r="C136" s="126"/>
      <c r="D136" s="166"/>
      <c r="E136" s="126"/>
      <c r="F136" s="126"/>
    </row>
    <row r="137" spans="1:6" ht="16.5">
      <c r="A137" s="167"/>
      <c r="B137" s="168"/>
      <c r="C137" s="169"/>
      <c r="D137" s="170"/>
      <c r="E137" s="169"/>
      <c r="F137" s="169"/>
    </row>
    <row r="138" spans="1:6" ht="16.5">
      <c r="A138" s="167"/>
      <c r="B138" s="168"/>
      <c r="C138" s="169"/>
      <c r="D138" s="170"/>
      <c r="E138" s="169"/>
      <c r="F138" s="169"/>
    </row>
  </sheetData>
  <mergeCells count="2">
    <mergeCell ref="A1:F1"/>
    <mergeCell ref="A2:F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44"/>
  <sheetViews>
    <sheetView workbookViewId="0" topLeftCell="A1">
      <selection activeCell="A1" sqref="A1:N1"/>
    </sheetView>
  </sheetViews>
  <sheetFormatPr defaultColWidth="8.796875" defaultRowHeight="15"/>
  <cols>
    <col min="1" max="1" width="2.69921875" style="2" customWidth="1"/>
    <col min="2" max="2" width="28.5" style="2" customWidth="1"/>
    <col min="3" max="3" width="9.3984375" style="3" customWidth="1"/>
    <col min="4" max="4" width="7.5" style="4" customWidth="1"/>
    <col min="5" max="5" width="7.59765625" style="2" customWidth="1"/>
    <col min="6" max="6" width="7.5" style="2" customWidth="1"/>
    <col min="7" max="7" width="8.09765625" style="4" customWidth="1"/>
    <col min="8" max="8" width="7.69921875" style="5" customWidth="1"/>
    <col min="9" max="9" width="7.3984375" style="2" customWidth="1"/>
    <col min="10" max="10" width="7.09765625" style="2" customWidth="1"/>
    <col min="11" max="11" width="7" style="5" customWidth="1"/>
    <col min="12" max="12" width="7" style="2" customWidth="1"/>
    <col min="13" max="13" width="6.5" style="2" customWidth="1"/>
    <col min="14" max="14" width="9.59765625" style="22" customWidth="1"/>
    <col min="15" max="16384" width="9" style="2" customWidth="1"/>
  </cols>
  <sheetData>
    <row r="1" spans="1:15" ht="35.25" customHeight="1">
      <c r="A1" s="259" t="s">
        <v>237</v>
      </c>
      <c r="B1" s="259"/>
      <c r="C1" s="259"/>
      <c r="D1" s="259"/>
      <c r="E1" s="259"/>
      <c r="F1" s="259"/>
      <c r="G1" s="259"/>
      <c r="H1" s="259"/>
      <c r="I1" s="259"/>
      <c r="J1" s="259"/>
      <c r="K1" s="259"/>
      <c r="L1" s="259"/>
      <c r="M1" s="259"/>
      <c r="N1" s="259"/>
      <c r="O1" s="171"/>
    </row>
    <row r="2" spans="1:15" ht="18.75">
      <c r="A2" s="260" t="s">
        <v>504</v>
      </c>
      <c r="B2" s="260"/>
      <c r="C2" s="260"/>
      <c r="D2" s="260"/>
      <c r="E2" s="260"/>
      <c r="F2" s="260"/>
      <c r="G2" s="260"/>
      <c r="H2" s="260"/>
      <c r="I2" s="260"/>
      <c r="J2" s="260"/>
      <c r="K2" s="260"/>
      <c r="L2" s="260"/>
      <c r="M2" s="260"/>
      <c r="N2" s="260"/>
      <c r="O2" s="171"/>
    </row>
    <row r="3" spans="1:15" ht="27" customHeight="1">
      <c r="A3" s="171"/>
      <c r="B3" s="171"/>
      <c r="C3" s="75"/>
      <c r="D3" s="172"/>
      <c r="E3" s="171"/>
      <c r="F3" s="171"/>
      <c r="G3" s="172"/>
      <c r="H3" s="173"/>
      <c r="I3" s="171"/>
      <c r="J3" s="171"/>
      <c r="K3" s="173"/>
      <c r="L3" s="171"/>
      <c r="M3" s="261" t="s">
        <v>238</v>
      </c>
      <c r="N3" s="261"/>
      <c r="O3" s="171"/>
    </row>
    <row r="4" spans="1:15" ht="27.75" customHeight="1">
      <c r="A4" s="250" t="s">
        <v>1</v>
      </c>
      <c r="B4" s="250" t="s">
        <v>239</v>
      </c>
      <c r="C4" s="251" t="s">
        <v>240</v>
      </c>
      <c r="D4" s="252"/>
      <c r="E4" s="252"/>
      <c r="F4" s="253"/>
      <c r="G4" s="250" t="s">
        <v>241</v>
      </c>
      <c r="H4" s="250"/>
      <c r="I4" s="250"/>
      <c r="J4" s="250"/>
      <c r="K4" s="250"/>
      <c r="L4" s="250"/>
      <c r="M4" s="250"/>
      <c r="N4" s="250" t="s">
        <v>242</v>
      </c>
      <c r="O4" s="171"/>
    </row>
    <row r="5" spans="1:15" ht="30.75" customHeight="1">
      <c r="A5" s="250"/>
      <c r="B5" s="250"/>
      <c r="C5" s="250" t="s">
        <v>243</v>
      </c>
      <c r="D5" s="251" t="s">
        <v>244</v>
      </c>
      <c r="E5" s="252"/>
      <c r="F5" s="253"/>
      <c r="G5" s="250" t="s">
        <v>245</v>
      </c>
      <c r="H5" s="251" t="s">
        <v>246</v>
      </c>
      <c r="I5" s="252"/>
      <c r="J5" s="253"/>
      <c r="K5" s="251" t="s">
        <v>247</v>
      </c>
      <c r="L5" s="252"/>
      <c r="M5" s="253"/>
      <c r="N5" s="250"/>
      <c r="O5" s="171"/>
    </row>
    <row r="6" spans="1:15" ht="39" customHeight="1">
      <c r="A6" s="250"/>
      <c r="B6" s="250"/>
      <c r="C6" s="250"/>
      <c r="D6" s="250" t="s">
        <v>245</v>
      </c>
      <c r="E6" s="251" t="s">
        <v>248</v>
      </c>
      <c r="F6" s="253"/>
      <c r="G6" s="250"/>
      <c r="H6" s="254" t="s">
        <v>249</v>
      </c>
      <c r="I6" s="256" t="s">
        <v>248</v>
      </c>
      <c r="J6" s="257"/>
      <c r="K6" s="254" t="s">
        <v>249</v>
      </c>
      <c r="L6" s="258" t="s">
        <v>248</v>
      </c>
      <c r="M6" s="258"/>
      <c r="N6" s="250"/>
      <c r="O6" s="171"/>
    </row>
    <row r="7" spans="1:15" ht="93" customHeight="1">
      <c r="A7" s="250"/>
      <c r="B7" s="250"/>
      <c r="C7" s="250"/>
      <c r="D7" s="250"/>
      <c r="E7" s="9" t="s">
        <v>250</v>
      </c>
      <c r="F7" s="9" t="s">
        <v>251</v>
      </c>
      <c r="G7" s="250"/>
      <c r="H7" s="255"/>
      <c r="I7" s="174" t="s">
        <v>252</v>
      </c>
      <c r="J7" s="174" t="s">
        <v>253</v>
      </c>
      <c r="K7" s="255"/>
      <c r="L7" s="174" t="s">
        <v>252</v>
      </c>
      <c r="M7" s="174" t="s">
        <v>253</v>
      </c>
      <c r="N7" s="250"/>
      <c r="O7" s="171"/>
    </row>
    <row r="8" spans="1:15" ht="15">
      <c r="A8" s="175">
        <v>1</v>
      </c>
      <c r="B8" s="175">
        <v>2</v>
      </c>
      <c r="C8" s="6">
        <v>3</v>
      </c>
      <c r="D8" s="175">
        <v>4</v>
      </c>
      <c r="E8" s="175">
        <v>5</v>
      </c>
      <c r="F8" s="175">
        <v>6</v>
      </c>
      <c r="G8" s="175">
        <v>7</v>
      </c>
      <c r="H8" s="176">
        <v>8</v>
      </c>
      <c r="I8" s="175">
        <v>9</v>
      </c>
      <c r="J8" s="175">
        <v>10</v>
      </c>
      <c r="K8" s="175">
        <v>11</v>
      </c>
      <c r="L8" s="175">
        <v>12</v>
      </c>
      <c r="M8" s="175">
        <v>13</v>
      </c>
      <c r="N8" s="175">
        <v>14</v>
      </c>
      <c r="O8" s="171"/>
    </row>
    <row r="9" spans="1:14" s="10" customFormat="1" ht="45.75" customHeight="1">
      <c r="A9" s="6" t="s">
        <v>254</v>
      </c>
      <c r="B9" s="7" t="s">
        <v>255</v>
      </c>
      <c r="C9" s="6"/>
      <c r="D9" s="8">
        <f>SUM(D10:D25)</f>
        <v>48208</v>
      </c>
      <c r="E9" s="8">
        <f aca="true" t="shared" si="0" ref="E9:J9">SUM(E10:E25)</f>
        <v>35978</v>
      </c>
      <c r="F9" s="8">
        <f t="shared" si="0"/>
        <v>12230</v>
      </c>
      <c r="G9" s="8">
        <f t="shared" si="0"/>
        <v>16546</v>
      </c>
      <c r="H9" s="8">
        <f t="shared" si="0"/>
        <v>15406</v>
      </c>
      <c r="I9" s="8">
        <f t="shared" si="0"/>
        <v>9406</v>
      </c>
      <c r="J9" s="8">
        <f t="shared" si="0"/>
        <v>6000</v>
      </c>
      <c r="K9" s="8">
        <f>SUM(K10:K25)</f>
        <v>1140</v>
      </c>
      <c r="L9" s="8">
        <f>SUM(L10:L25)</f>
        <v>290</v>
      </c>
      <c r="M9" s="8">
        <f>SUM(M10:M25)</f>
        <v>850</v>
      </c>
      <c r="N9" s="9" t="s">
        <v>256</v>
      </c>
    </row>
    <row r="10" spans="1:14" s="10" customFormat="1" ht="54" customHeight="1">
      <c r="A10" s="11">
        <v>1</v>
      </c>
      <c r="B10" s="12" t="s">
        <v>257</v>
      </c>
      <c r="C10" s="11" t="s">
        <v>258</v>
      </c>
      <c r="D10" s="13">
        <f aca="true" t="shared" si="1" ref="D10:D18">E10+F10</f>
        <v>5792</v>
      </c>
      <c r="E10" s="14">
        <v>4278</v>
      </c>
      <c r="F10" s="14">
        <v>1514</v>
      </c>
      <c r="G10" s="8">
        <f aca="true" t="shared" si="2" ref="G10:G29">H10+K10</f>
        <v>670</v>
      </c>
      <c r="H10" s="15">
        <f aca="true" t="shared" si="3" ref="H10:H29">I10+J10</f>
        <v>670</v>
      </c>
      <c r="I10" s="16">
        <v>670</v>
      </c>
      <c r="J10" s="16">
        <v>0</v>
      </c>
      <c r="K10" s="15">
        <f aca="true" t="shared" si="4" ref="K10:K29">L10+M10</f>
        <v>0</v>
      </c>
      <c r="L10" s="16">
        <v>0</v>
      </c>
      <c r="M10" s="16">
        <v>0</v>
      </c>
      <c r="N10" s="11"/>
    </row>
    <row r="11" spans="1:14" s="10" customFormat="1" ht="54" customHeight="1">
      <c r="A11" s="11">
        <v>2</v>
      </c>
      <c r="B11" s="12" t="s">
        <v>259</v>
      </c>
      <c r="C11" s="11" t="s">
        <v>260</v>
      </c>
      <c r="D11" s="8">
        <f t="shared" si="1"/>
        <v>2790</v>
      </c>
      <c r="E11" s="16">
        <v>2089</v>
      </c>
      <c r="F11" s="16">
        <v>701</v>
      </c>
      <c r="G11" s="8">
        <f t="shared" si="2"/>
        <v>1100</v>
      </c>
      <c r="H11" s="15">
        <f t="shared" si="3"/>
        <v>1100</v>
      </c>
      <c r="I11" s="16">
        <v>1100</v>
      </c>
      <c r="J11" s="16">
        <v>0</v>
      </c>
      <c r="K11" s="15">
        <f t="shared" si="4"/>
        <v>0</v>
      </c>
      <c r="L11" s="16">
        <v>0</v>
      </c>
      <c r="M11" s="16">
        <v>0</v>
      </c>
      <c r="N11" s="11"/>
    </row>
    <row r="12" spans="1:14" s="10" customFormat="1" ht="54" customHeight="1">
      <c r="A12" s="11">
        <v>3</v>
      </c>
      <c r="B12" s="12" t="s">
        <v>261</v>
      </c>
      <c r="C12" s="11" t="s">
        <v>262</v>
      </c>
      <c r="D12" s="8">
        <f t="shared" si="1"/>
        <v>3257</v>
      </c>
      <c r="E12" s="14">
        <v>2417</v>
      </c>
      <c r="F12" s="14">
        <v>840</v>
      </c>
      <c r="G12" s="8">
        <f t="shared" si="2"/>
        <v>700</v>
      </c>
      <c r="H12" s="15">
        <f t="shared" si="3"/>
        <v>700</v>
      </c>
      <c r="I12" s="16">
        <v>700</v>
      </c>
      <c r="J12" s="16">
        <v>0</v>
      </c>
      <c r="K12" s="15">
        <f t="shared" si="4"/>
        <v>0</v>
      </c>
      <c r="L12" s="16">
        <v>0</v>
      </c>
      <c r="M12" s="16">
        <v>0</v>
      </c>
      <c r="N12" s="11"/>
    </row>
    <row r="13" spans="1:14" s="10" customFormat="1" ht="54" customHeight="1">
      <c r="A13" s="11">
        <v>4</v>
      </c>
      <c r="B13" s="12" t="s">
        <v>263</v>
      </c>
      <c r="C13" s="11" t="s">
        <v>264</v>
      </c>
      <c r="D13" s="8">
        <f t="shared" si="1"/>
        <v>10488</v>
      </c>
      <c r="E13" s="14">
        <v>7604</v>
      </c>
      <c r="F13" s="14">
        <v>2884</v>
      </c>
      <c r="G13" s="8">
        <f t="shared" si="2"/>
        <v>2400</v>
      </c>
      <c r="H13" s="15">
        <f t="shared" si="3"/>
        <v>2400</v>
      </c>
      <c r="I13" s="16">
        <v>1000</v>
      </c>
      <c r="J13" s="16">
        <v>1400</v>
      </c>
      <c r="K13" s="15">
        <f t="shared" si="4"/>
        <v>0</v>
      </c>
      <c r="L13" s="16">
        <v>0</v>
      </c>
      <c r="M13" s="16">
        <v>0</v>
      </c>
      <c r="N13" s="11"/>
    </row>
    <row r="14" spans="1:14" s="10" customFormat="1" ht="54" customHeight="1">
      <c r="A14" s="11">
        <v>5</v>
      </c>
      <c r="B14" s="12" t="s">
        <v>265</v>
      </c>
      <c r="C14" s="11" t="s">
        <v>266</v>
      </c>
      <c r="D14" s="8">
        <f t="shared" si="1"/>
        <v>11829</v>
      </c>
      <c r="E14" s="14">
        <v>8453</v>
      </c>
      <c r="F14" s="14">
        <v>3376</v>
      </c>
      <c r="G14" s="8">
        <f t="shared" si="2"/>
        <v>3400</v>
      </c>
      <c r="H14" s="15">
        <f t="shared" si="3"/>
        <v>3400</v>
      </c>
      <c r="I14" s="16">
        <v>1000</v>
      </c>
      <c r="J14" s="16">
        <v>2400</v>
      </c>
      <c r="K14" s="15">
        <f t="shared" si="4"/>
        <v>0</v>
      </c>
      <c r="L14" s="16">
        <v>0</v>
      </c>
      <c r="M14" s="16">
        <v>0</v>
      </c>
      <c r="N14" s="11"/>
    </row>
    <row r="15" spans="1:14" s="10" customFormat="1" ht="54" customHeight="1">
      <c r="A15" s="11">
        <v>6</v>
      </c>
      <c r="B15" s="12" t="s">
        <v>267</v>
      </c>
      <c r="C15" s="11" t="s">
        <v>268</v>
      </c>
      <c r="D15" s="8">
        <f t="shared" si="1"/>
        <v>10140</v>
      </c>
      <c r="E15" s="14">
        <v>7600</v>
      </c>
      <c r="F15" s="14">
        <v>2540</v>
      </c>
      <c r="G15" s="8">
        <f t="shared" si="2"/>
        <v>3200</v>
      </c>
      <c r="H15" s="15">
        <f t="shared" si="3"/>
        <v>3200</v>
      </c>
      <c r="I15" s="16">
        <v>1000</v>
      </c>
      <c r="J15" s="16">
        <v>2200</v>
      </c>
      <c r="K15" s="15">
        <f t="shared" si="4"/>
        <v>0</v>
      </c>
      <c r="L15" s="16">
        <v>0</v>
      </c>
      <c r="M15" s="16">
        <v>0</v>
      </c>
      <c r="N15" s="11"/>
    </row>
    <row r="16" spans="1:14" s="10" customFormat="1" ht="54" customHeight="1">
      <c r="A16" s="11">
        <v>7</v>
      </c>
      <c r="B16" s="12" t="s">
        <v>269</v>
      </c>
      <c r="C16" s="11" t="s">
        <v>270</v>
      </c>
      <c r="D16" s="8">
        <f t="shared" si="1"/>
        <v>488</v>
      </c>
      <c r="E16" s="11">
        <v>363</v>
      </c>
      <c r="F16" s="14">
        <f>488-363</f>
        <v>125</v>
      </c>
      <c r="G16" s="8">
        <f t="shared" si="2"/>
        <v>50</v>
      </c>
      <c r="H16" s="15">
        <f t="shared" si="3"/>
        <v>50</v>
      </c>
      <c r="I16" s="16">
        <v>50</v>
      </c>
      <c r="J16" s="16">
        <v>0</v>
      </c>
      <c r="K16" s="15">
        <f t="shared" si="4"/>
        <v>0</v>
      </c>
      <c r="L16" s="16">
        <v>0</v>
      </c>
      <c r="M16" s="16">
        <v>0</v>
      </c>
      <c r="N16" s="11"/>
    </row>
    <row r="17" spans="1:14" s="10" customFormat="1" ht="54" customHeight="1">
      <c r="A17" s="11">
        <v>8</v>
      </c>
      <c r="B17" s="12" t="s">
        <v>271</v>
      </c>
      <c r="C17" s="11" t="s">
        <v>272</v>
      </c>
      <c r="D17" s="8">
        <f t="shared" si="1"/>
        <v>518</v>
      </c>
      <c r="E17" s="11">
        <v>268</v>
      </c>
      <c r="F17" s="14">
        <f>518-268</f>
        <v>250</v>
      </c>
      <c r="G17" s="8">
        <f t="shared" si="2"/>
        <v>268</v>
      </c>
      <c r="H17" s="15">
        <f t="shared" si="3"/>
        <v>268</v>
      </c>
      <c r="I17" s="16">
        <v>268</v>
      </c>
      <c r="J17" s="16">
        <v>0</v>
      </c>
      <c r="K17" s="15">
        <f t="shared" si="4"/>
        <v>0</v>
      </c>
      <c r="L17" s="16">
        <v>0</v>
      </c>
      <c r="M17" s="16">
        <v>0</v>
      </c>
      <c r="N17" s="11"/>
    </row>
    <row r="18" spans="1:15" s="10" customFormat="1" ht="54" customHeight="1">
      <c r="A18" s="11">
        <v>9</v>
      </c>
      <c r="B18" s="12" t="s">
        <v>273</v>
      </c>
      <c r="C18" s="11" t="s">
        <v>274</v>
      </c>
      <c r="D18" s="8">
        <f t="shared" si="1"/>
        <v>600</v>
      </c>
      <c r="E18" s="11">
        <v>600</v>
      </c>
      <c r="F18" s="17">
        <v>0</v>
      </c>
      <c r="G18" s="8">
        <f t="shared" si="2"/>
        <v>600</v>
      </c>
      <c r="H18" s="15">
        <f t="shared" si="3"/>
        <v>600</v>
      </c>
      <c r="I18" s="16">
        <v>600</v>
      </c>
      <c r="J18" s="16">
        <v>0</v>
      </c>
      <c r="K18" s="15">
        <f t="shared" si="4"/>
        <v>0</v>
      </c>
      <c r="L18" s="16">
        <v>0</v>
      </c>
      <c r="M18" s="16">
        <v>0</v>
      </c>
      <c r="N18" s="11"/>
      <c r="O18" s="10">
        <f>600-68</f>
        <v>532</v>
      </c>
    </row>
    <row r="19" spans="1:14" s="10" customFormat="1" ht="60" customHeight="1">
      <c r="A19" s="11">
        <v>10</v>
      </c>
      <c r="B19" s="12" t="s">
        <v>275</v>
      </c>
      <c r="C19" s="11" t="s">
        <v>276</v>
      </c>
      <c r="D19" s="8">
        <f>E19+F19</f>
        <v>503</v>
      </c>
      <c r="E19" s="14">
        <v>503</v>
      </c>
      <c r="F19" s="14">
        <v>0</v>
      </c>
      <c r="G19" s="8">
        <f>H19+K19</f>
        <v>500</v>
      </c>
      <c r="H19" s="15">
        <f>I19+J19</f>
        <v>500</v>
      </c>
      <c r="I19" s="16">
        <v>500</v>
      </c>
      <c r="J19" s="16">
        <v>0</v>
      </c>
      <c r="K19" s="15">
        <f>L19+M19</f>
        <v>0</v>
      </c>
      <c r="L19" s="16">
        <v>0</v>
      </c>
      <c r="M19" s="16">
        <v>0</v>
      </c>
      <c r="N19" s="11"/>
    </row>
    <row r="20" spans="1:14" s="10" customFormat="1" ht="59.25" customHeight="1">
      <c r="A20" s="11">
        <v>11</v>
      </c>
      <c r="B20" s="12" t="s">
        <v>277</v>
      </c>
      <c r="C20" s="11" t="s">
        <v>278</v>
      </c>
      <c r="D20" s="8">
        <f>E20+F20</f>
        <v>503</v>
      </c>
      <c r="E20" s="14">
        <v>503</v>
      </c>
      <c r="F20" s="14">
        <v>0</v>
      </c>
      <c r="G20" s="8">
        <f>H20+K20</f>
        <v>500</v>
      </c>
      <c r="H20" s="15">
        <f>I20+J20</f>
        <v>500</v>
      </c>
      <c r="I20" s="16">
        <v>500</v>
      </c>
      <c r="J20" s="16">
        <v>0</v>
      </c>
      <c r="K20" s="15">
        <f>L20+M20</f>
        <v>0</v>
      </c>
      <c r="L20" s="16">
        <v>0</v>
      </c>
      <c r="M20" s="16">
        <v>0</v>
      </c>
      <c r="N20" s="11"/>
    </row>
    <row r="21" spans="1:14" s="10" customFormat="1" ht="60" customHeight="1">
      <c r="A21" s="11">
        <v>12</v>
      </c>
      <c r="B21" s="12" t="s">
        <v>279</v>
      </c>
      <c r="C21" s="11" t="s">
        <v>280</v>
      </c>
      <c r="D21" s="8">
        <f>E21+F21</f>
        <v>645</v>
      </c>
      <c r="E21" s="14">
        <v>645</v>
      </c>
      <c r="F21" s="14">
        <v>0</v>
      </c>
      <c r="G21" s="8">
        <f>H21+K21</f>
        <v>550</v>
      </c>
      <c r="H21" s="15">
        <f>I21+J21</f>
        <v>550</v>
      </c>
      <c r="I21" s="16">
        <v>550</v>
      </c>
      <c r="J21" s="16">
        <v>0</v>
      </c>
      <c r="K21" s="15">
        <f>L21+M21</f>
        <v>0</v>
      </c>
      <c r="L21" s="16">
        <v>0</v>
      </c>
      <c r="M21" s="16">
        <v>0</v>
      </c>
      <c r="N21" s="11"/>
    </row>
    <row r="22" spans="1:14" s="10" customFormat="1" ht="54" customHeight="1">
      <c r="A22" s="11">
        <v>13</v>
      </c>
      <c r="B22" s="12" t="s">
        <v>281</v>
      </c>
      <c r="C22" s="11" t="s">
        <v>282</v>
      </c>
      <c r="D22" s="8">
        <f>E22+F22</f>
        <v>655</v>
      </c>
      <c r="E22" s="14">
        <v>655</v>
      </c>
      <c r="F22" s="14">
        <v>0</v>
      </c>
      <c r="G22" s="8">
        <f>H22+K22</f>
        <v>600</v>
      </c>
      <c r="H22" s="15">
        <f>I22+J22</f>
        <v>600</v>
      </c>
      <c r="I22" s="16">
        <v>600</v>
      </c>
      <c r="J22" s="16">
        <v>0</v>
      </c>
      <c r="K22" s="15">
        <f>L22+M22</f>
        <v>0</v>
      </c>
      <c r="L22" s="16">
        <v>0</v>
      </c>
      <c r="M22" s="16">
        <v>0</v>
      </c>
      <c r="N22" s="11"/>
    </row>
    <row r="23" spans="1:14" s="10" customFormat="1" ht="115.5" customHeight="1">
      <c r="A23" s="11">
        <v>14</v>
      </c>
      <c r="B23" s="12" t="s">
        <v>283</v>
      </c>
      <c r="C23" s="11"/>
      <c r="D23" s="6"/>
      <c r="E23" s="11"/>
      <c r="F23" s="11"/>
      <c r="G23" s="8">
        <f t="shared" si="2"/>
        <v>868</v>
      </c>
      <c r="H23" s="15">
        <f t="shared" si="3"/>
        <v>868</v>
      </c>
      <c r="I23" s="16">
        <v>868</v>
      </c>
      <c r="J23" s="16">
        <v>0</v>
      </c>
      <c r="K23" s="15">
        <f t="shared" si="4"/>
        <v>0</v>
      </c>
      <c r="L23" s="16">
        <v>0</v>
      </c>
      <c r="M23" s="16">
        <v>0</v>
      </c>
      <c r="N23" s="11"/>
    </row>
    <row r="24" spans="1:14" s="10" customFormat="1" ht="44.25" customHeight="1">
      <c r="A24" s="11">
        <v>15</v>
      </c>
      <c r="B24" s="12" t="s">
        <v>284</v>
      </c>
      <c r="C24" s="11"/>
      <c r="D24" s="6"/>
      <c r="E24" s="11"/>
      <c r="F24" s="11"/>
      <c r="G24" s="8">
        <f t="shared" si="2"/>
        <v>190</v>
      </c>
      <c r="H24" s="15">
        <f t="shared" si="3"/>
        <v>0</v>
      </c>
      <c r="I24" s="16">
        <v>0</v>
      </c>
      <c r="J24" s="16">
        <v>0</v>
      </c>
      <c r="K24" s="15">
        <f t="shared" si="4"/>
        <v>190</v>
      </c>
      <c r="L24" s="16">
        <v>190</v>
      </c>
      <c r="M24" s="16">
        <v>0</v>
      </c>
      <c r="N24" s="11"/>
    </row>
    <row r="25" spans="1:14" s="10" customFormat="1" ht="57" customHeight="1">
      <c r="A25" s="11">
        <v>16</v>
      </c>
      <c r="B25" s="12" t="s">
        <v>285</v>
      </c>
      <c r="C25" s="11"/>
      <c r="D25" s="6"/>
      <c r="E25" s="11"/>
      <c r="F25" s="11"/>
      <c r="G25" s="8">
        <f t="shared" si="2"/>
        <v>950</v>
      </c>
      <c r="H25" s="15">
        <f t="shared" si="3"/>
        <v>0</v>
      </c>
      <c r="I25" s="16">
        <v>0</v>
      </c>
      <c r="J25" s="16">
        <v>0</v>
      </c>
      <c r="K25" s="15">
        <f t="shared" si="4"/>
        <v>950</v>
      </c>
      <c r="L25" s="16">
        <v>100</v>
      </c>
      <c r="M25" s="16">
        <v>850</v>
      </c>
      <c r="N25" s="11"/>
    </row>
    <row r="26" spans="1:14" s="18" customFormat="1" ht="54" customHeight="1">
      <c r="A26" s="6" t="s">
        <v>286</v>
      </c>
      <c r="B26" s="7" t="s">
        <v>287</v>
      </c>
      <c r="C26" s="6"/>
      <c r="D26" s="8">
        <f>D27</f>
        <v>2285</v>
      </c>
      <c r="E26" s="8">
        <f aca="true" t="shared" si="5" ref="E26:J26">E27</f>
        <v>2285</v>
      </c>
      <c r="F26" s="8">
        <f t="shared" si="5"/>
        <v>0</v>
      </c>
      <c r="G26" s="8">
        <f t="shared" si="5"/>
        <v>1100</v>
      </c>
      <c r="H26" s="8">
        <f t="shared" si="5"/>
        <v>1100</v>
      </c>
      <c r="I26" s="8">
        <f t="shared" si="5"/>
        <v>1100</v>
      </c>
      <c r="J26" s="8">
        <f t="shared" si="5"/>
        <v>0</v>
      </c>
      <c r="K26" s="8">
        <f>K27</f>
        <v>0</v>
      </c>
      <c r="L26" s="8">
        <f>L27</f>
        <v>0</v>
      </c>
      <c r="M26" s="8">
        <f>M27</f>
        <v>0</v>
      </c>
      <c r="N26" s="9" t="s">
        <v>288</v>
      </c>
    </row>
    <row r="27" spans="1:14" s="10" customFormat="1" ht="63" customHeight="1">
      <c r="A27" s="11">
        <v>1</v>
      </c>
      <c r="B27" s="12" t="s">
        <v>289</v>
      </c>
      <c r="C27" s="11" t="s">
        <v>290</v>
      </c>
      <c r="D27" s="13">
        <f>E27+F27</f>
        <v>2285</v>
      </c>
      <c r="E27" s="14">
        <v>2285</v>
      </c>
      <c r="F27" s="14">
        <v>0</v>
      </c>
      <c r="G27" s="13">
        <f t="shared" si="2"/>
        <v>1100</v>
      </c>
      <c r="H27" s="15">
        <f t="shared" si="3"/>
        <v>1100</v>
      </c>
      <c r="I27" s="14">
        <v>1100</v>
      </c>
      <c r="J27" s="14">
        <v>0</v>
      </c>
      <c r="K27" s="15">
        <f t="shared" si="4"/>
        <v>0</v>
      </c>
      <c r="L27" s="14">
        <v>0</v>
      </c>
      <c r="M27" s="14">
        <v>0</v>
      </c>
      <c r="N27" s="11"/>
    </row>
    <row r="28" spans="1:14" s="18" customFormat="1" ht="54" customHeight="1">
      <c r="A28" s="6" t="s">
        <v>291</v>
      </c>
      <c r="B28" s="7" t="s">
        <v>292</v>
      </c>
      <c r="C28" s="6"/>
      <c r="D28" s="13">
        <f>SUM(D29)</f>
        <v>5414</v>
      </c>
      <c r="E28" s="13">
        <f aca="true" t="shared" si="6" ref="E28:M28">SUM(E29)</f>
        <v>5414</v>
      </c>
      <c r="F28" s="13">
        <f t="shared" si="6"/>
        <v>0</v>
      </c>
      <c r="G28" s="13">
        <f t="shared" si="6"/>
        <v>1500</v>
      </c>
      <c r="H28" s="13">
        <f t="shared" si="6"/>
        <v>1500</v>
      </c>
      <c r="I28" s="13">
        <f t="shared" si="6"/>
        <v>1500</v>
      </c>
      <c r="J28" s="13">
        <f t="shared" si="6"/>
        <v>0</v>
      </c>
      <c r="K28" s="13">
        <f t="shared" si="6"/>
        <v>0</v>
      </c>
      <c r="L28" s="13">
        <f t="shared" si="6"/>
        <v>0</v>
      </c>
      <c r="M28" s="13">
        <f t="shared" si="6"/>
        <v>0</v>
      </c>
      <c r="N28" s="9" t="s">
        <v>293</v>
      </c>
    </row>
    <row r="29" spans="1:14" s="10" customFormat="1" ht="54" customHeight="1">
      <c r="A29" s="11">
        <v>1</v>
      </c>
      <c r="B29" s="12" t="s">
        <v>294</v>
      </c>
      <c r="C29" s="11" t="s">
        <v>295</v>
      </c>
      <c r="D29" s="13">
        <f>E29+F29</f>
        <v>5414</v>
      </c>
      <c r="E29" s="14">
        <v>5414</v>
      </c>
      <c r="F29" s="14">
        <v>0</v>
      </c>
      <c r="G29" s="13">
        <f t="shared" si="2"/>
        <v>1500</v>
      </c>
      <c r="H29" s="15">
        <f t="shared" si="3"/>
        <v>1500</v>
      </c>
      <c r="I29" s="16">
        <v>1500</v>
      </c>
      <c r="J29" s="16">
        <v>0</v>
      </c>
      <c r="K29" s="15">
        <f t="shared" si="4"/>
        <v>0</v>
      </c>
      <c r="L29" s="16">
        <v>0</v>
      </c>
      <c r="M29" s="16">
        <v>0</v>
      </c>
      <c r="N29" s="11"/>
    </row>
    <row r="30" spans="1:15" s="19" customFormat="1" ht="43.5" customHeight="1">
      <c r="A30" s="6"/>
      <c r="B30" s="6" t="s">
        <v>296</v>
      </c>
      <c r="C30" s="6"/>
      <c r="D30" s="8">
        <f aca="true" t="shared" si="7" ref="D30:M30">D9+D26+D28</f>
        <v>55907</v>
      </c>
      <c r="E30" s="8">
        <f t="shared" si="7"/>
        <v>43677</v>
      </c>
      <c r="F30" s="8">
        <f t="shared" si="7"/>
        <v>12230</v>
      </c>
      <c r="G30" s="8">
        <f t="shared" si="7"/>
        <v>19146</v>
      </c>
      <c r="H30" s="8">
        <f t="shared" si="7"/>
        <v>18006</v>
      </c>
      <c r="I30" s="8">
        <f t="shared" si="7"/>
        <v>12006</v>
      </c>
      <c r="J30" s="8">
        <f t="shared" si="7"/>
        <v>6000</v>
      </c>
      <c r="K30" s="8">
        <f t="shared" si="7"/>
        <v>1140</v>
      </c>
      <c r="L30" s="8">
        <f t="shared" si="7"/>
        <v>290</v>
      </c>
      <c r="M30" s="8">
        <f t="shared" si="7"/>
        <v>850</v>
      </c>
      <c r="N30" s="6"/>
      <c r="O30" s="206">
        <f>19146-18006</f>
        <v>1140</v>
      </c>
    </row>
    <row r="31" spans="1:15" s="20" customFormat="1" ht="18" customHeight="1">
      <c r="A31" s="177"/>
      <c r="B31" s="177"/>
      <c r="C31" s="178"/>
      <c r="D31" s="179"/>
      <c r="E31" s="179"/>
      <c r="F31" s="179"/>
      <c r="G31" s="180">
        <f>G30-19146</f>
        <v>0</v>
      </c>
      <c r="H31" s="181">
        <f>H30-18006</f>
        <v>0</v>
      </c>
      <c r="I31" s="182">
        <f>I30-12006</f>
        <v>0</v>
      </c>
      <c r="J31" s="171"/>
      <c r="K31" s="173"/>
      <c r="L31" s="171"/>
      <c r="M31" s="171"/>
      <c r="N31" s="183"/>
      <c r="O31" s="10"/>
    </row>
    <row r="32" spans="1:15" s="20" customFormat="1" ht="15">
      <c r="A32" s="171"/>
      <c r="B32" s="171"/>
      <c r="C32" s="75"/>
      <c r="D32" s="172"/>
      <c r="E32" s="171"/>
      <c r="F32" s="171"/>
      <c r="G32" s="180">
        <f>19146-G30</f>
        <v>0</v>
      </c>
      <c r="H32" s="173"/>
      <c r="I32" s="182">
        <f>18006-I30</f>
        <v>6000</v>
      </c>
      <c r="J32" s="171"/>
      <c r="K32" s="173"/>
      <c r="L32" s="171"/>
      <c r="M32" s="171"/>
      <c r="N32" s="184">
        <f>K30-O30</f>
        <v>0</v>
      </c>
      <c r="O32" s="10"/>
    </row>
    <row r="33" spans="1:15" s="20" customFormat="1" ht="15">
      <c r="A33" s="171"/>
      <c r="B33" s="171"/>
      <c r="C33" s="75"/>
      <c r="D33" s="172"/>
      <c r="E33" s="171"/>
      <c r="F33" s="171"/>
      <c r="G33" s="172"/>
      <c r="H33" s="173"/>
      <c r="I33" s="171"/>
      <c r="J33" s="171"/>
      <c r="K33" s="173"/>
      <c r="L33" s="182">
        <f>M30-500</f>
        <v>350</v>
      </c>
      <c r="M33" s="171"/>
      <c r="N33" s="183"/>
      <c r="O33" s="10"/>
    </row>
    <row r="34" spans="1:15" s="20" customFormat="1" ht="15">
      <c r="A34" s="171"/>
      <c r="B34" s="171"/>
      <c r="C34" s="75"/>
      <c r="D34" s="172"/>
      <c r="E34" s="171"/>
      <c r="F34" s="171"/>
      <c r="G34" s="172"/>
      <c r="H34" s="173"/>
      <c r="I34" s="185">
        <v>12006</v>
      </c>
      <c r="J34" s="171"/>
      <c r="K34" s="173"/>
      <c r="L34" s="171"/>
      <c r="M34" s="171"/>
      <c r="N34" s="183"/>
      <c r="O34" s="10"/>
    </row>
    <row r="35" spans="1:15" ht="15">
      <c r="A35" s="171"/>
      <c r="B35" s="171"/>
      <c r="C35" s="75"/>
      <c r="D35" s="172"/>
      <c r="E35" s="171"/>
      <c r="F35" s="171"/>
      <c r="G35" s="172"/>
      <c r="H35" s="173"/>
      <c r="I35" s="182">
        <f>I30-I34</f>
        <v>0</v>
      </c>
      <c r="J35" s="171"/>
      <c r="K35" s="173"/>
      <c r="L35" s="171"/>
      <c r="M35" s="171"/>
      <c r="N35" s="183"/>
      <c r="O35" s="10"/>
    </row>
    <row r="36" spans="1:15" ht="15">
      <c r="A36" s="171"/>
      <c r="B36" s="171"/>
      <c r="C36" s="75"/>
      <c r="D36" s="172"/>
      <c r="E36" s="171"/>
      <c r="F36" s="171"/>
      <c r="G36" s="172"/>
      <c r="H36" s="173"/>
      <c r="I36" s="182">
        <f>I30-I34</f>
        <v>0</v>
      </c>
      <c r="J36" s="171"/>
      <c r="K36" s="173"/>
      <c r="L36" s="171"/>
      <c r="M36" s="171"/>
      <c r="N36" s="183"/>
      <c r="O36" s="10"/>
    </row>
    <row r="37" spans="1:15" ht="15">
      <c r="A37" s="171"/>
      <c r="B37" s="171"/>
      <c r="C37" s="75"/>
      <c r="D37" s="172"/>
      <c r="E37" s="171"/>
      <c r="F37" s="171"/>
      <c r="G37" s="180">
        <f>19146-G30</f>
        <v>0</v>
      </c>
      <c r="H37" s="173"/>
      <c r="I37" s="171"/>
      <c r="J37" s="171"/>
      <c r="K37" s="173"/>
      <c r="L37" s="171"/>
      <c r="M37" s="171"/>
      <c r="N37" s="183"/>
      <c r="O37" s="10"/>
    </row>
    <row r="38" ht="15">
      <c r="O38" s="23"/>
    </row>
    <row r="39" ht="15">
      <c r="O39" s="23"/>
    </row>
    <row r="40" ht="15">
      <c r="O40" s="23"/>
    </row>
    <row r="41" ht="15">
      <c r="O41" s="23"/>
    </row>
    <row r="42" ht="15">
      <c r="O42" s="23"/>
    </row>
    <row r="43" ht="15">
      <c r="O43" s="23"/>
    </row>
    <row r="44" ht="15">
      <c r="O44" s="23"/>
    </row>
  </sheetData>
  <mergeCells count="19">
    <mergeCell ref="A1:N1"/>
    <mergeCell ref="A2:N2"/>
    <mergeCell ref="M3:N3"/>
    <mergeCell ref="A4:A7"/>
    <mergeCell ref="B4:B7"/>
    <mergeCell ref="C4:F4"/>
    <mergeCell ref="G4:M4"/>
    <mergeCell ref="N4:N7"/>
    <mergeCell ref="C5:C7"/>
    <mergeCell ref="D5:F5"/>
    <mergeCell ref="G5:G7"/>
    <mergeCell ref="H5:J5"/>
    <mergeCell ref="K5:M5"/>
    <mergeCell ref="D6:D7"/>
    <mergeCell ref="E6:F6"/>
    <mergeCell ref="H6:H7"/>
    <mergeCell ref="I6:J6"/>
    <mergeCell ref="K6:K7"/>
    <mergeCell ref="L6:M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88"/>
  <sheetViews>
    <sheetView workbookViewId="0" topLeftCell="A1">
      <selection activeCell="A1" sqref="A1:J1"/>
    </sheetView>
  </sheetViews>
  <sheetFormatPr defaultColWidth="8.796875" defaultRowHeight="15"/>
  <cols>
    <col min="1" max="1" width="4.69921875" style="10" customWidth="1"/>
    <col min="2" max="2" width="35.8984375" style="10" customWidth="1"/>
    <col min="3" max="3" width="10.69921875" style="75" customWidth="1"/>
    <col min="4" max="5" width="7.5" style="76" customWidth="1"/>
    <col min="6" max="6" width="11.09765625" style="75" customWidth="1"/>
    <col min="7" max="7" width="10.19921875" style="75" customWidth="1"/>
    <col min="8" max="8" width="11.5" style="75" customWidth="1"/>
    <col min="9" max="9" width="11.3984375" style="77" customWidth="1"/>
    <col min="10" max="10" width="10.59765625" style="10" customWidth="1"/>
    <col min="11" max="16384" width="9" style="10" customWidth="1"/>
  </cols>
  <sheetData>
    <row r="1" spans="1:10" ht="18.75">
      <c r="A1" s="265" t="s">
        <v>297</v>
      </c>
      <c r="B1" s="265"/>
      <c r="C1" s="265"/>
      <c r="D1" s="265"/>
      <c r="E1" s="265"/>
      <c r="F1" s="265"/>
      <c r="G1" s="265"/>
      <c r="H1" s="265"/>
      <c r="I1" s="265"/>
      <c r="J1" s="265"/>
    </row>
    <row r="2" spans="1:10" ht="18.75">
      <c r="A2" s="266" t="s">
        <v>506</v>
      </c>
      <c r="B2" s="266"/>
      <c r="C2" s="266"/>
      <c r="D2" s="266"/>
      <c r="E2" s="266"/>
      <c r="F2" s="266"/>
      <c r="G2" s="266"/>
      <c r="H2" s="266"/>
      <c r="I2" s="266"/>
      <c r="J2" s="266"/>
    </row>
    <row r="3" spans="1:10" ht="25.5" customHeight="1" thickBot="1">
      <c r="A3" s="267" t="s">
        <v>298</v>
      </c>
      <c r="B3" s="267"/>
      <c r="C3" s="267"/>
      <c r="D3" s="267"/>
      <c r="E3" s="267"/>
      <c r="F3" s="267"/>
      <c r="G3" s="267"/>
      <c r="H3" s="267"/>
      <c r="I3" s="267"/>
      <c r="J3" s="267"/>
    </row>
    <row r="4" spans="1:10" ht="30" customHeight="1">
      <c r="A4" s="268" t="s">
        <v>1</v>
      </c>
      <c r="B4" s="262" t="s">
        <v>299</v>
      </c>
      <c r="C4" s="262" t="s">
        <v>300</v>
      </c>
      <c r="D4" s="247" t="s">
        <v>301</v>
      </c>
      <c r="E4" s="247" t="s">
        <v>302</v>
      </c>
      <c r="F4" s="262" t="s">
        <v>303</v>
      </c>
      <c r="G4" s="262"/>
      <c r="H4" s="262"/>
      <c r="I4" s="262" t="s">
        <v>242</v>
      </c>
      <c r="J4" s="263" t="s">
        <v>6</v>
      </c>
    </row>
    <row r="5" spans="1:10" ht="34.5" customHeight="1">
      <c r="A5" s="246"/>
      <c r="B5" s="250"/>
      <c r="C5" s="250"/>
      <c r="D5" s="269"/>
      <c r="E5" s="269"/>
      <c r="F5" s="6" t="s">
        <v>304</v>
      </c>
      <c r="G5" s="6" t="s">
        <v>246</v>
      </c>
      <c r="H5" s="13" t="s">
        <v>305</v>
      </c>
      <c r="I5" s="250"/>
      <c r="J5" s="264"/>
    </row>
    <row r="6" spans="1:10" ht="12.75">
      <c r="A6" s="42">
        <v>1</v>
      </c>
      <c r="B6" s="11">
        <v>2</v>
      </c>
      <c r="C6" s="11">
        <v>3</v>
      </c>
      <c r="D6" s="11">
        <v>4</v>
      </c>
      <c r="E6" s="11">
        <v>5</v>
      </c>
      <c r="F6" s="11">
        <v>6</v>
      </c>
      <c r="G6" s="11">
        <v>7</v>
      </c>
      <c r="H6" s="11">
        <v>8</v>
      </c>
      <c r="I6" s="11">
        <v>9</v>
      </c>
      <c r="J6" s="186">
        <v>10</v>
      </c>
    </row>
    <row r="7" spans="1:10" s="24" customFormat="1" ht="14.25">
      <c r="A7" s="195"/>
      <c r="B7" s="175" t="s">
        <v>306</v>
      </c>
      <c r="C7" s="175"/>
      <c r="D7" s="196"/>
      <c r="E7" s="196"/>
      <c r="F7" s="197">
        <f>F8+F21+F25+F28+F34+F38+F44+F59+F75+F79+F81+F82+F86</f>
        <v>173459</v>
      </c>
      <c r="G7" s="197">
        <f>G8+G21+G25+G28+G34+G38+G44+G59+G75+G79+G81+G82+G86</f>
        <v>64239</v>
      </c>
      <c r="H7" s="197">
        <f>H8+H21+H25+H28+H34+H38+H44+H59+H75+H79+H81+H82+H86</f>
        <v>109220</v>
      </c>
      <c r="I7" s="175"/>
      <c r="J7" s="198"/>
    </row>
    <row r="8" spans="1:10" s="25" customFormat="1" ht="25.5">
      <c r="A8" s="118" t="s">
        <v>307</v>
      </c>
      <c r="B8" s="7" t="s">
        <v>7</v>
      </c>
      <c r="C8" s="6"/>
      <c r="D8" s="13"/>
      <c r="E8" s="13"/>
      <c r="F8" s="13">
        <f>F9+F11+F18+F19+F20</f>
        <v>25910</v>
      </c>
      <c r="G8" s="13">
        <f>G9+G11+G18+G19+G20</f>
        <v>0</v>
      </c>
      <c r="H8" s="13">
        <f>H9+H11+H18+H19+H20</f>
        <v>25910</v>
      </c>
      <c r="I8" s="199"/>
      <c r="J8" s="200"/>
    </row>
    <row r="9" spans="1:10" s="25" customFormat="1" ht="24">
      <c r="A9" s="42">
        <v>1</v>
      </c>
      <c r="B9" s="12" t="s">
        <v>308</v>
      </c>
      <c r="C9" s="11"/>
      <c r="D9" s="14"/>
      <c r="E9" s="14"/>
      <c r="F9" s="26">
        <f aca="true" t="shared" si="0" ref="F9:F20">G9+H9</f>
        <v>10000</v>
      </c>
      <c r="G9" s="27">
        <v>0</v>
      </c>
      <c r="H9" s="28">
        <f>H10</f>
        <v>10000</v>
      </c>
      <c r="I9" s="9" t="s">
        <v>309</v>
      </c>
      <c r="J9" s="201"/>
    </row>
    <row r="10" spans="1:10" s="25" customFormat="1" ht="48.75" customHeight="1">
      <c r="A10" s="42">
        <v>1.1</v>
      </c>
      <c r="B10" s="12" t="s">
        <v>310</v>
      </c>
      <c r="C10" s="11"/>
      <c r="D10" s="14"/>
      <c r="E10" s="14"/>
      <c r="F10" s="26">
        <f t="shared" si="0"/>
        <v>10000</v>
      </c>
      <c r="G10" s="27">
        <v>0</v>
      </c>
      <c r="H10" s="28">
        <v>10000</v>
      </c>
      <c r="I10" s="9" t="s">
        <v>309</v>
      </c>
      <c r="J10" s="201"/>
    </row>
    <row r="11" spans="1:10" s="25" customFormat="1" ht="21" customHeight="1">
      <c r="A11" s="42">
        <v>2</v>
      </c>
      <c r="B11" s="12" t="s">
        <v>311</v>
      </c>
      <c r="C11" s="11"/>
      <c r="D11" s="14"/>
      <c r="E11" s="14"/>
      <c r="F11" s="26">
        <f t="shared" si="0"/>
        <v>14550</v>
      </c>
      <c r="G11" s="27">
        <v>0</v>
      </c>
      <c r="H11" s="29">
        <f>H12+H13+H14</f>
        <v>14550</v>
      </c>
      <c r="I11" s="30"/>
      <c r="J11" s="201"/>
    </row>
    <row r="12" spans="1:10" s="25" customFormat="1" ht="36">
      <c r="A12" s="42" t="s">
        <v>312</v>
      </c>
      <c r="B12" s="12" t="s">
        <v>313</v>
      </c>
      <c r="C12" s="11"/>
      <c r="D12" s="14"/>
      <c r="E12" s="14"/>
      <c r="F12" s="26">
        <f t="shared" si="0"/>
        <v>7500</v>
      </c>
      <c r="G12" s="27">
        <v>0</v>
      </c>
      <c r="H12" s="29">
        <v>7500</v>
      </c>
      <c r="I12" s="30" t="s">
        <v>314</v>
      </c>
      <c r="J12" s="40"/>
    </row>
    <row r="13" spans="1:10" s="25" customFormat="1" ht="12.75">
      <c r="A13" s="42" t="s">
        <v>315</v>
      </c>
      <c r="B13" s="12" t="s">
        <v>316</v>
      </c>
      <c r="C13" s="11"/>
      <c r="D13" s="14"/>
      <c r="E13" s="14"/>
      <c r="F13" s="26">
        <f t="shared" si="0"/>
        <v>550</v>
      </c>
      <c r="G13" s="27">
        <v>0</v>
      </c>
      <c r="H13" s="29">
        <v>550</v>
      </c>
      <c r="I13" s="30" t="s">
        <v>317</v>
      </c>
      <c r="J13" s="40"/>
    </row>
    <row r="14" spans="1:10" s="25" customFormat="1" ht="36">
      <c r="A14" s="42" t="s">
        <v>318</v>
      </c>
      <c r="B14" s="12" t="s">
        <v>319</v>
      </c>
      <c r="C14" s="11"/>
      <c r="D14" s="14"/>
      <c r="E14" s="14"/>
      <c r="F14" s="26">
        <f t="shared" si="0"/>
        <v>6500</v>
      </c>
      <c r="G14" s="26">
        <f>SUM(G15:G17)</f>
        <v>0</v>
      </c>
      <c r="H14" s="26">
        <f>SUM(H15:H17)</f>
        <v>6500</v>
      </c>
      <c r="I14" s="30" t="s">
        <v>314</v>
      </c>
      <c r="J14" s="40"/>
    </row>
    <row r="15" spans="1:10" s="37" customFormat="1" ht="25.5">
      <c r="A15" s="45"/>
      <c r="B15" s="31" t="s">
        <v>320</v>
      </c>
      <c r="C15" s="32">
        <v>233</v>
      </c>
      <c r="D15" s="33">
        <v>5867</v>
      </c>
      <c r="E15" s="33">
        <v>3900</v>
      </c>
      <c r="F15" s="34">
        <f t="shared" si="0"/>
        <v>2000</v>
      </c>
      <c r="G15" s="35">
        <v>0</v>
      </c>
      <c r="H15" s="35">
        <v>2000</v>
      </c>
      <c r="I15" s="36"/>
      <c r="J15" s="46"/>
    </row>
    <row r="16" spans="1:10" s="37" customFormat="1" ht="13.5">
      <c r="A16" s="45"/>
      <c r="B16" s="31" t="s">
        <v>321</v>
      </c>
      <c r="C16" s="32">
        <v>234</v>
      </c>
      <c r="D16" s="33">
        <v>5337</v>
      </c>
      <c r="E16" s="33">
        <v>3960</v>
      </c>
      <c r="F16" s="34">
        <f t="shared" si="0"/>
        <v>1400</v>
      </c>
      <c r="G16" s="38">
        <v>0</v>
      </c>
      <c r="H16" s="35">
        <v>1400</v>
      </c>
      <c r="I16" s="36"/>
      <c r="J16" s="46"/>
    </row>
    <row r="17" spans="1:10" s="37" customFormat="1" ht="25.5">
      <c r="A17" s="45"/>
      <c r="B17" s="31" t="s">
        <v>322</v>
      </c>
      <c r="C17" s="32"/>
      <c r="D17" s="33"/>
      <c r="E17" s="33"/>
      <c r="F17" s="34">
        <f t="shared" si="0"/>
        <v>3100</v>
      </c>
      <c r="G17" s="38"/>
      <c r="H17" s="35">
        <v>3100</v>
      </c>
      <c r="I17" s="36"/>
      <c r="J17" s="46"/>
    </row>
    <row r="18" spans="1:10" ht="36">
      <c r="A18" s="42">
        <v>3</v>
      </c>
      <c r="B18" s="12" t="s">
        <v>323</v>
      </c>
      <c r="C18" s="11"/>
      <c r="D18" s="14"/>
      <c r="E18" s="14"/>
      <c r="F18" s="29">
        <f t="shared" si="0"/>
        <v>670</v>
      </c>
      <c r="G18" s="39">
        <v>0</v>
      </c>
      <c r="H18" s="29">
        <v>670</v>
      </c>
      <c r="I18" s="30" t="s">
        <v>314</v>
      </c>
      <c r="J18" s="40"/>
    </row>
    <row r="19" spans="1:10" ht="36">
      <c r="A19" s="42">
        <v>4</v>
      </c>
      <c r="B19" s="12" t="s">
        <v>324</v>
      </c>
      <c r="C19" s="11"/>
      <c r="D19" s="14"/>
      <c r="E19" s="14"/>
      <c r="F19" s="29">
        <f t="shared" si="0"/>
        <v>410</v>
      </c>
      <c r="G19" s="39">
        <v>0</v>
      </c>
      <c r="H19" s="29">
        <v>410</v>
      </c>
      <c r="I19" s="30" t="s">
        <v>314</v>
      </c>
      <c r="J19" s="40"/>
    </row>
    <row r="20" spans="1:10" ht="36">
      <c r="A20" s="42">
        <v>5</v>
      </c>
      <c r="B20" s="12" t="s">
        <v>325</v>
      </c>
      <c r="C20" s="11"/>
      <c r="D20" s="14"/>
      <c r="E20" s="14"/>
      <c r="F20" s="29">
        <f t="shared" si="0"/>
        <v>280</v>
      </c>
      <c r="G20" s="39">
        <v>0</v>
      </c>
      <c r="H20" s="29">
        <v>280</v>
      </c>
      <c r="I20" s="30" t="s">
        <v>314</v>
      </c>
      <c r="J20" s="40"/>
    </row>
    <row r="21" spans="1:10" s="41" customFormat="1" ht="25.5">
      <c r="A21" s="118" t="s">
        <v>326</v>
      </c>
      <c r="B21" s="7" t="s">
        <v>327</v>
      </c>
      <c r="C21" s="6"/>
      <c r="D21" s="13"/>
      <c r="E21" s="13"/>
      <c r="F21" s="53">
        <f>SUM(F22:F24)</f>
        <v>16350</v>
      </c>
      <c r="G21" s="53">
        <f>SUM(G22:G24)</f>
        <v>14200</v>
      </c>
      <c r="H21" s="53">
        <f>SUM(H22:H24)</f>
        <v>2150</v>
      </c>
      <c r="I21" s="60"/>
      <c r="J21" s="40"/>
    </row>
    <row r="22" spans="1:10" s="41" customFormat="1" ht="25.5">
      <c r="A22" s="42">
        <v>1</v>
      </c>
      <c r="B22" s="12" t="s">
        <v>328</v>
      </c>
      <c r="C22" s="6"/>
      <c r="D22" s="13"/>
      <c r="E22" s="13"/>
      <c r="F22" s="14">
        <f aca="true" t="shared" si="1" ref="F22:F27">G22+H22</f>
        <v>15440</v>
      </c>
      <c r="G22" s="49">
        <v>14200</v>
      </c>
      <c r="H22" s="49">
        <v>1240</v>
      </c>
      <c r="I22" s="60"/>
      <c r="J22" s="43" t="s">
        <v>329</v>
      </c>
    </row>
    <row r="23" spans="1:10" ht="36">
      <c r="A23" s="42">
        <v>2</v>
      </c>
      <c r="B23" s="12" t="s">
        <v>330</v>
      </c>
      <c r="C23" s="11"/>
      <c r="D23" s="14"/>
      <c r="E23" s="14"/>
      <c r="F23" s="14">
        <f t="shared" si="1"/>
        <v>410</v>
      </c>
      <c r="G23" s="187">
        <v>0</v>
      </c>
      <c r="H23" s="187">
        <v>410</v>
      </c>
      <c r="I23" s="30" t="s">
        <v>314</v>
      </c>
      <c r="J23" s="44"/>
    </row>
    <row r="24" spans="1:10" ht="36">
      <c r="A24" s="42">
        <v>3</v>
      </c>
      <c r="B24" s="12" t="s">
        <v>331</v>
      </c>
      <c r="C24" s="11"/>
      <c r="D24" s="14"/>
      <c r="E24" s="14"/>
      <c r="F24" s="14">
        <f t="shared" si="1"/>
        <v>500</v>
      </c>
      <c r="G24" s="187">
        <v>0</v>
      </c>
      <c r="H24" s="187">
        <v>500</v>
      </c>
      <c r="I24" s="30" t="s">
        <v>314</v>
      </c>
      <c r="J24" s="44"/>
    </row>
    <row r="25" spans="1:10" s="25" customFormat="1" ht="25.5">
      <c r="A25" s="118" t="s">
        <v>332</v>
      </c>
      <c r="B25" s="7" t="s">
        <v>333</v>
      </c>
      <c r="C25" s="6"/>
      <c r="D25" s="13"/>
      <c r="E25" s="13"/>
      <c r="F25" s="65">
        <f t="shared" si="1"/>
        <v>19146</v>
      </c>
      <c r="G25" s="65">
        <f>G26+G27</f>
        <v>18006</v>
      </c>
      <c r="H25" s="65">
        <f>H26+H27</f>
        <v>1140</v>
      </c>
      <c r="I25" s="30"/>
      <c r="J25" s="202" t="s">
        <v>329</v>
      </c>
    </row>
    <row r="26" spans="1:10" s="47" customFormat="1" ht="12.75">
      <c r="A26" s="45">
        <v>1</v>
      </c>
      <c r="B26" s="31" t="s">
        <v>252</v>
      </c>
      <c r="C26" s="32"/>
      <c r="D26" s="33"/>
      <c r="E26" s="33"/>
      <c r="F26" s="62">
        <f t="shared" si="1"/>
        <v>12296</v>
      </c>
      <c r="G26" s="62">
        <v>12006</v>
      </c>
      <c r="H26" s="62">
        <v>290</v>
      </c>
      <c r="I26" s="36"/>
      <c r="J26" s="46"/>
    </row>
    <row r="27" spans="1:10" s="47" customFormat="1" ht="12.75">
      <c r="A27" s="45">
        <v>2</v>
      </c>
      <c r="B27" s="31" t="s">
        <v>253</v>
      </c>
      <c r="C27" s="32"/>
      <c r="D27" s="33"/>
      <c r="E27" s="33"/>
      <c r="F27" s="62">
        <f t="shared" si="1"/>
        <v>6850</v>
      </c>
      <c r="G27" s="62">
        <v>6000</v>
      </c>
      <c r="H27" s="62">
        <v>850</v>
      </c>
      <c r="I27" s="36"/>
      <c r="J27" s="46"/>
    </row>
    <row r="28" spans="1:10" ht="12.75">
      <c r="A28" s="118" t="s">
        <v>334</v>
      </c>
      <c r="B28" s="7" t="s">
        <v>335</v>
      </c>
      <c r="C28" s="6"/>
      <c r="D28" s="13"/>
      <c r="E28" s="13"/>
      <c r="F28" s="53">
        <f>SUM(F29:F33)</f>
        <v>7762</v>
      </c>
      <c r="G28" s="54">
        <f>SUM(G29:G33)</f>
        <v>0</v>
      </c>
      <c r="H28" s="53">
        <f>SUM(H29:H33)</f>
        <v>7762</v>
      </c>
      <c r="I28" s="48" t="s">
        <v>33</v>
      </c>
      <c r="J28" s="44"/>
    </row>
    <row r="29" spans="1:10" ht="76.5">
      <c r="A29" s="42">
        <v>1</v>
      </c>
      <c r="B29" s="12" t="s">
        <v>336</v>
      </c>
      <c r="C29" s="11"/>
      <c r="D29" s="14"/>
      <c r="E29" s="14"/>
      <c r="F29" s="187">
        <f>G29+H29</f>
        <v>4672</v>
      </c>
      <c r="G29" s="187">
        <v>0</v>
      </c>
      <c r="H29" s="187">
        <v>4672</v>
      </c>
      <c r="I29" s="93"/>
      <c r="J29" s="44"/>
    </row>
    <row r="30" spans="1:10" ht="12.75">
      <c r="A30" s="42">
        <v>2</v>
      </c>
      <c r="B30" s="12" t="s">
        <v>83</v>
      </c>
      <c r="C30" s="11"/>
      <c r="D30" s="14"/>
      <c r="E30" s="14"/>
      <c r="F30" s="187">
        <f>G30+H30</f>
        <v>500</v>
      </c>
      <c r="G30" s="187">
        <v>0</v>
      </c>
      <c r="H30" s="187">
        <v>500</v>
      </c>
      <c r="I30" s="93"/>
      <c r="J30" s="44"/>
    </row>
    <row r="31" spans="1:10" ht="25.5">
      <c r="A31" s="42">
        <v>3</v>
      </c>
      <c r="B31" s="12" t="s">
        <v>337</v>
      </c>
      <c r="C31" s="11"/>
      <c r="D31" s="14"/>
      <c r="E31" s="14"/>
      <c r="F31" s="187">
        <f>G31+H31</f>
        <v>1900</v>
      </c>
      <c r="G31" s="187">
        <v>0</v>
      </c>
      <c r="H31" s="187">
        <v>1900</v>
      </c>
      <c r="I31" s="93"/>
      <c r="J31" s="44"/>
    </row>
    <row r="32" spans="1:10" ht="12.75">
      <c r="A32" s="42">
        <v>4</v>
      </c>
      <c r="B32" s="12" t="s">
        <v>338</v>
      </c>
      <c r="C32" s="11"/>
      <c r="D32" s="14"/>
      <c r="E32" s="14"/>
      <c r="F32" s="187">
        <f>G32+H32</f>
        <v>90</v>
      </c>
      <c r="G32" s="187">
        <v>0</v>
      </c>
      <c r="H32" s="187">
        <v>90</v>
      </c>
      <c r="I32" s="93"/>
      <c r="J32" s="44"/>
    </row>
    <row r="33" spans="1:10" ht="25.5">
      <c r="A33" s="42">
        <v>5</v>
      </c>
      <c r="B33" s="12" t="s">
        <v>339</v>
      </c>
      <c r="C33" s="11"/>
      <c r="D33" s="14"/>
      <c r="E33" s="14"/>
      <c r="F33" s="187">
        <f>G33+H33</f>
        <v>600</v>
      </c>
      <c r="G33" s="187">
        <v>0</v>
      </c>
      <c r="H33" s="187">
        <v>600</v>
      </c>
      <c r="I33" s="93"/>
      <c r="J33" s="44"/>
    </row>
    <row r="34" spans="1:10" s="41" customFormat="1" ht="25.5">
      <c r="A34" s="118" t="s">
        <v>340</v>
      </c>
      <c r="B34" s="7" t="s">
        <v>341</v>
      </c>
      <c r="C34" s="6"/>
      <c r="D34" s="13"/>
      <c r="E34" s="13"/>
      <c r="F34" s="53">
        <f>SUM(F35:F37)</f>
        <v>5327</v>
      </c>
      <c r="G34" s="54">
        <f>SUM(G35:G37)</f>
        <v>0</v>
      </c>
      <c r="H34" s="53">
        <f>SUM(H35:H37)</f>
        <v>5327</v>
      </c>
      <c r="I34" s="48" t="s">
        <v>33</v>
      </c>
      <c r="J34" s="44"/>
    </row>
    <row r="35" spans="1:10" ht="25.5">
      <c r="A35" s="42">
        <v>1</v>
      </c>
      <c r="B35" s="12" t="s">
        <v>342</v>
      </c>
      <c r="C35" s="11"/>
      <c r="D35" s="14"/>
      <c r="E35" s="14"/>
      <c r="F35" s="49">
        <f>G35+H35</f>
        <v>2700</v>
      </c>
      <c r="G35" s="187">
        <v>0</v>
      </c>
      <c r="H35" s="49">
        <v>2700</v>
      </c>
      <c r="I35" s="93"/>
      <c r="J35" s="44"/>
    </row>
    <row r="36" spans="1:10" ht="25.5">
      <c r="A36" s="42">
        <v>2</v>
      </c>
      <c r="B36" s="12" t="s">
        <v>343</v>
      </c>
      <c r="C36" s="11"/>
      <c r="D36" s="14"/>
      <c r="E36" s="14"/>
      <c r="F36" s="49">
        <f>G36+H36</f>
        <v>627</v>
      </c>
      <c r="G36" s="187">
        <v>0</v>
      </c>
      <c r="H36" s="49">
        <v>627</v>
      </c>
      <c r="I36" s="93"/>
      <c r="J36" s="44"/>
    </row>
    <row r="37" spans="1:10" ht="25.5">
      <c r="A37" s="42">
        <v>3</v>
      </c>
      <c r="B37" s="12" t="s">
        <v>344</v>
      </c>
      <c r="C37" s="11"/>
      <c r="D37" s="14"/>
      <c r="E37" s="14"/>
      <c r="F37" s="49">
        <f>G37+H37</f>
        <v>2000</v>
      </c>
      <c r="G37" s="187">
        <v>0</v>
      </c>
      <c r="H37" s="49">
        <v>2000</v>
      </c>
      <c r="I37" s="93"/>
      <c r="J37" s="44"/>
    </row>
    <row r="38" spans="1:10" ht="25.5">
      <c r="A38" s="118" t="s">
        <v>345</v>
      </c>
      <c r="B38" s="7" t="s">
        <v>346</v>
      </c>
      <c r="C38" s="6"/>
      <c r="D38" s="13"/>
      <c r="E38" s="13"/>
      <c r="F38" s="203">
        <f>SUM(F39:F43)</f>
        <v>1663</v>
      </c>
      <c r="G38" s="203">
        <f>SUM(G39:G43)</f>
        <v>0</v>
      </c>
      <c r="H38" s="203">
        <f>SUM(H39:H43)</f>
        <v>1663</v>
      </c>
      <c r="I38" s="50"/>
      <c r="J38" s="40"/>
    </row>
    <row r="39" spans="1:10" ht="25.5">
      <c r="A39" s="42">
        <v>1</v>
      </c>
      <c r="B39" s="12" t="s">
        <v>347</v>
      </c>
      <c r="C39" s="11"/>
      <c r="D39" s="14"/>
      <c r="E39" s="14"/>
      <c r="F39" s="187">
        <f>G39+H39</f>
        <v>550</v>
      </c>
      <c r="G39" s="51">
        <v>0</v>
      </c>
      <c r="H39" s="187">
        <v>550</v>
      </c>
      <c r="I39" s="52" t="s">
        <v>33</v>
      </c>
      <c r="J39" s="40"/>
    </row>
    <row r="40" spans="1:10" ht="25.5">
      <c r="A40" s="42">
        <v>2</v>
      </c>
      <c r="B40" s="12" t="s">
        <v>348</v>
      </c>
      <c r="C40" s="11"/>
      <c r="D40" s="14"/>
      <c r="E40" s="14"/>
      <c r="F40" s="187">
        <f>G40+H40</f>
        <v>320</v>
      </c>
      <c r="G40" s="51">
        <v>0</v>
      </c>
      <c r="H40" s="187">
        <v>320</v>
      </c>
      <c r="I40" s="52" t="s">
        <v>33</v>
      </c>
      <c r="J40" s="40"/>
    </row>
    <row r="41" spans="1:10" ht="25.5">
      <c r="A41" s="42">
        <v>3</v>
      </c>
      <c r="B41" s="12" t="s">
        <v>349</v>
      </c>
      <c r="C41" s="11"/>
      <c r="D41" s="14"/>
      <c r="E41" s="14"/>
      <c r="F41" s="187">
        <f>G41+H41</f>
        <v>250</v>
      </c>
      <c r="G41" s="51">
        <v>0</v>
      </c>
      <c r="H41" s="187">
        <v>250</v>
      </c>
      <c r="I41" s="52" t="s">
        <v>33</v>
      </c>
      <c r="J41" s="40"/>
    </row>
    <row r="42" spans="1:10" ht="25.5">
      <c r="A42" s="42">
        <v>4</v>
      </c>
      <c r="B42" s="12" t="s">
        <v>350</v>
      </c>
      <c r="C42" s="11"/>
      <c r="D42" s="14"/>
      <c r="E42" s="14"/>
      <c r="F42" s="187">
        <f>G42+H42</f>
        <v>400</v>
      </c>
      <c r="G42" s="51">
        <v>0</v>
      </c>
      <c r="H42" s="187">
        <v>400</v>
      </c>
      <c r="I42" s="52" t="s">
        <v>33</v>
      </c>
      <c r="J42" s="40"/>
    </row>
    <row r="43" spans="1:10" ht="25.5">
      <c r="A43" s="42">
        <v>5</v>
      </c>
      <c r="B43" s="12" t="s">
        <v>351</v>
      </c>
      <c r="C43" s="11"/>
      <c r="D43" s="14"/>
      <c r="E43" s="14"/>
      <c r="F43" s="187">
        <f>G43+H43</f>
        <v>143</v>
      </c>
      <c r="G43" s="51">
        <v>0</v>
      </c>
      <c r="H43" s="187">
        <v>143</v>
      </c>
      <c r="I43" s="9" t="s">
        <v>352</v>
      </c>
      <c r="J43" s="40"/>
    </row>
    <row r="44" spans="1:10" s="21" customFormat="1" ht="12.75">
      <c r="A44" s="118" t="s">
        <v>353</v>
      </c>
      <c r="B44" s="7" t="s">
        <v>354</v>
      </c>
      <c r="C44" s="6"/>
      <c r="D44" s="13"/>
      <c r="E44" s="13"/>
      <c r="F44" s="204">
        <v>7080</v>
      </c>
      <c r="G44" s="204">
        <v>4600</v>
      </c>
      <c r="H44" s="204">
        <v>2480</v>
      </c>
      <c r="I44" s="188"/>
      <c r="J44" s="44"/>
    </row>
    <row r="45" spans="1:10" ht="12.75">
      <c r="A45" s="42">
        <v>1</v>
      </c>
      <c r="B45" s="12" t="s">
        <v>355</v>
      </c>
      <c r="C45" s="11"/>
      <c r="D45" s="14"/>
      <c r="E45" s="14"/>
      <c r="F45" s="187">
        <f>SUM(F46:F46)</f>
        <v>4600</v>
      </c>
      <c r="G45" s="187">
        <f>SUM(G46:G46)</f>
        <v>4600</v>
      </c>
      <c r="H45" s="187">
        <f>SUM(H46:H46)</f>
        <v>0</v>
      </c>
      <c r="I45" s="60"/>
      <c r="J45" s="44"/>
    </row>
    <row r="46" spans="1:10" ht="25.5">
      <c r="A46" s="42"/>
      <c r="B46" s="31" t="s">
        <v>356</v>
      </c>
      <c r="C46" s="32">
        <v>1200</v>
      </c>
      <c r="D46" s="33">
        <v>35973</v>
      </c>
      <c r="E46" s="33">
        <v>3000</v>
      </c>
      <c r="F46" s="56">
        <f>G46+H46</f>
        <v>4600</v>
      </c>
      <c r="G46" s="62">
        <v>4600</v>
      </c>
      <c r="H46" s="187">
        <v>0</v>
      </c>
      <c r="I46" s="48" t="s">
        <v>357</v>
      </c>
      <c r="J46" s="44"/>
    </row>
    <row r="47" spans="1:10" ht="25.5">
      <c r="A47" s="42">
        <v>2</v>
      </c>
      <c r="B47" s="12" t="s">
        <v>358</v>
      </c>
      <c r="C47" s="11"/>
      <c r="D47" s="14"/>
      <c r="E47" s="14"/>
      <c r="F47" s="49">
        <f aca="true" t="shared" si="2" ref="F47:F57">G47+H47</f>
        <v>400</v>
      </c>
      <c r="G47" s="187">
        <v>0</v>
      </c>
      <c r="H47" s="187">
        <f>H48+H49</f>
        <v>400</v>
      </c>
      <c r="I47" s="60"/>
      <c r="J47" s="44"/>
    </row>
    <row r="48" spans="1:10" s="47" customFormat="1" ht="25.5">
      <c r="A48" s="45"/>
      <c r="B48" s="31" t="s">
        <v>359</v>
      </c>
      <c r="C48" s="32"/>
      <c r="D48" s="33"/>
      <c r="E48" s="33"/>
      <c r="F48" s="56">
        <f t="shared" si="2"/>
        <v>200</v>
      </c>
      <c r="G48" s="62">
        <v>0</v>
      </c>
      <c r="H48" s="62">
        <v>200</v>
      </c>
      <c r="I48" s="48" t="s">
        <v>360</v>
      </c>
      <c r="J48" s="46"/>
    </row>
    <row r="49" spans="1:10" s="47" customFormat="1" ht="25.5">
      <c r="A49" s="45"/>
      <c r="B49" s="31" t="s">
        <v>361</v>
      </c>
      <c r="C49" s="32"/>
      <c r="D49" s="33"/>
      <c r="E49" s="33"/>
      <c r="F49" s="56">
        <f t="shared" si="2"/>
        <v>200</v>
      </c>
      <c r="G49" s="62">
        <v>0</v>
      </c>
      <c r="H49" s="62">
        <v>200</v>
      </c>
      <c r="I49" s="48" t="s">
        <v>360</v>
      </c>
      <c r="J49" s="46"/>
    </row>
    <row r="50" spans="1:10" ht="38.25">
      <c r="A50" s="42">
        <v>3</v>
      </c>
      <c r="B50" s="12" t="s">
        <v>362</v>
      </c>
      <c r="C50" s="11"/>
      <c r="D50" s="14"/>
      <c r="E50" s="14"/>
      <c r="F50" s="189">
        <v>2.03</v>
      </c>
      <c r="G50" s="190" t="s">
        <v>505</v>
      </c>
      <c r="H50" s="190">
        <v>2.03</v>
      </c>
      <c r="I50" s="48"/>
      <c r="J50" s="44"/>
    </row>
    <row r="51" spans="1:10" ht="12.75">
      <c r="A51" s="42"/>
      <c r="B51" s="31" t="s">
        <v>363</v>
      </c>
      <c r="C51" s="32"/>
      <c r="D51" s="33"/>
      <c r="E51" s="33"/>
      <c r="F51" s="191">
        <v>1.091</v>
      </c>
      <c r="G51" s="190">
        <v>1</v>
      </c>
      <c r="H51" s="190">
        <v>1.09</v>
      </c>
      <c r="I51" s="192"/>
      <c r="J51" s="44"/>
    </row>
    <row r="52" spans="1:10" ht="52.5" customHeight="1">
      <c r="A52" s="42"/>
      <c r="B52" s="31" t="s">
        <v>364</v>
      </c>
      <c r="C52" s="32" t="s">
        <v>365</v>
      </c>
      <c r="D52" s="33"/>
      <c r="E52" s="33"/>
      <c r="F52" s="56">
        <f t="shared" si="2"/>
        <v>400</v>
      </c>
      <c r="G52" s="62">
        <v>0</v>
      </c>
      <c r="H52" s="62">
        <v>400</v>
      </c>
      <c r="I52" s="48" t="s">
        <v>366</v>
      </c>
      <c r="J52" s="44"/>
    </row>
    <row r="53" spans="1:10" ht="52.5" customHeight="1">
      <c r="A53" s="42"/>
      <c r="B53" s="31" t="s">
        <v>367</v>
      </c>
      <c r="C53" s="32" t="s">
        <v>368</v>
      </c>
      <c r="D53" s="33"/>
      <c r="E53" s="33"/>
      <c r="F53" s="56">
        <f t="shared" si="2"/>
        <v>400</v>
      </c>
      <c r="G53" s="62">
        <v>0</v>
      </c>
      <c r="H53" s="62">
        <v>400</v>
      </c>
      <c r="I53" s="48" t="s">
        <v>369</v>
      </c>
      <c r="J53" s="44"/>
    </row>
    <row r="54" spans="1:10" ht="52.5" customHeight="1">
      <c r="A54" s="42"/>
      <c r="B54" s="31" t="s">
        <v>370</v>
      </c>
      <c r="C54" s="32" t="s">
        <v>371</v>
      </c>
      <c r="D54" s="33"/>
      <c r="E54" s="33"/>
      <c r="F54" s="56">
        <f t="shared" si="2"/>
        <v>1000</v>
      </c>
      <c r="G54" s="62">
        <v>0</v>
      </c>
      <c r="H54" s="62">
        <v>1000</v>
      </c>
      <c r="I54" s="48" t="s">
        <v>372</v>
      </c>
      <c r="J54" s="44"/>
    </row>
    <row r="55" spans="1:10" ht="24">
      <c r="A55" s="42"/>
      <c r="B55" s="31" t="s">
        <v>373</v>
      </c>
      <c r="C55" s="32"/>
      <c r="D55" s="33"/>
      <c r="E55" s="33"/>
      <c r="F55" s="56">
        <f t="shared" si="2"/>
        <v>300</v>
      </c>
      <c r="G55" s="187">
        <v>0</v>
      </c>
      <c r="H55" s="62">
        <v>300</v>
      </c>
      <c r="I55" s="48" t="s">
        <v>360</v>
      </c>
      <c r="J55" s="44"/>
    </row>
    <row r="56" spans="1:10" ht="38.25">
      <c r="A56" s="42"/>
      <c r="B56" s="31" t="s">
        <v>374</v>
      </c>
      <c r="C56" s="32"/>
      <c r="D56" s="33"/>
      <c r="E56" s="33"/>
      <c r="F56" s="56">
        <f t="shared" si="2"/>
        <v>300</v>
      </c>
      <c r="G56" s="187">
        <v>0</v>
      </c>
      <c r="H56" s="62">
        <v>300</v>
      </c>
      <c r="I56" s="48" t="s">
        <v>360</v>
      </c>
      <c r="J56" s="44"/>
    </row>
    <row r="57" spans="1:10" ht="51">
      <c r="A57" s="42"/>
      <c r="B57" s="31" t="s">
        <v>375</v>
      </c>
      <c r="C57" s="32"/>
      <c r="D57" s="33"/>
      <c r="E57" s="33"/>
      <c r="F57" s="56">
        <f t="shared" si="2"/>
        <v>340</v>
      </c>
      <c r="G57" s="187">
        <v>0</v>
      </c>
      <c r="H57" s="62">
        <v>340</v>
      </c>
      <c r="I57" s="48" t="s">
        <v>360</v>
      </c>
      <c r="J57" s="44"/>
    </row>
    <row r="58" spans="1:10" ht="42.75" customHeight="1">
      <c r="A58" s="42">
        <v>4</v>
      </c>
      <c r="B58" s="31" t="s">
        <v>376</v>
      </c>
      <c r="C58" s="32"/>
      <c r="D58" s="33"/>
      <c r="E58" s="33"/>
      <c r="F58" s="56">
        <f>G58+H58</f>
        <v>50</v>
      </c>
      <c r="G58" s="187">
        <v>0</v>
      </c>
      <c r="H58" s="62">
        <v>50</v>
      </c>
      <c r="I58" s="48" t="s">
        <v>360</v>
      </c>
      <c r="J58" s="44"/>
    </row>
    <row r="59" spans="1:10" s="41" customFormat="1" ht="27" customHeight="1">
      <c r="A59" s="118" t="s">
        <v>377</v>
      </c>
      <c r="B59" s="7" t="s">
        <v>378</v>
      </c>
      <c r="C59" s="6"/>
      <c r="D59" s="13"/>
      <c r="E59" s="13"/>
      <c r="F59" s="53">
        <f>F60+F63+F68+F74</f>
        <v>46544</v>
      </c>
      <c r="G59" s="53">
        <f>G60+G63+G68+G74</f>
        <v>1674</v>
      </c>
      <c r="H59" s="53">
        <f>H60+H63+H68+H74</f>
        <v>44870</v>
      </c>
      <c r="I59" s="60"/>
      <c r="J59" s="205"/>
    </row>
    <row r="60" spans="1:10" s="18" customFormat="1" ht="63.75">
      <c r="A60" s="118">
        <v>1</v>
      </c>
      <c r="B60" s="7" t="s">
        <v>379</v>
      </c>
      <c r="C60" s="6"/>
      <c r="D60" s="13"/>
      <c r="E60" s="13"/>
      <c r="F60" s="53">
        <f>F61+F62</f>
        <v>11800</v>
      </c>
      <c r="G60" s="54">
        <f>G61+G62</f>
        <v>0</v>
      </c>
      <c r="H60" s="53">
        <f>H61+H62</f>
        <v>11800</v>
      </c>
      <c r="I60" s="48" t="s">
        <v>380</v>
      </c>
      <c r="J60" s="55"/>
    </row>
    <row r="61" spans="1:10" s="47" customFormat="1" ht="21.75" customHeight="1">
      <c r="A61" s="45"/>
      <c r="B61" s="31" t="s">
        <v>381</v>
      </c>
      <c r="C61" s="32"/>
      <c r="D61" s="33"/>
      <c r="E61" s="33"/>
      <c r="F61" s="56">
        <f>G61+H61</f>
        <v>10250</v>
      </c>
      <c r="G61" s="57">
        <v>0</v>
      </c>
      <c r="H61" s="56">
        <v>10250</v>
      </c>
      <c r="I61" s="58"/>
      <c r="J61" s="59"/>
    </row>
    <row r="62" spans="1:10" s="47" customFormat="1" ht="38.25" customHeight="1">
      <c r="A62" s="45"/>
      <c r="B62" s="31" t="s">
        <v>382</v>
      </c>
      <c r="C62" s="32"/>
      <c r="D62" s="33"/>
      <c r="E62" s="33"/>
      <c r="F62" s="56">
        <f>G62+H62</f>
        <v>1550</v>
      </c>
      <c r="G62" s="57">
        <v>0</v>
      </c>
      <c r="H62" s="56">
        <v>1550</v>
      </c>
      <c r="I62" s="58"/>
      <c r="J62" s="59"/>
    </row>
    <row r="63" spans="1:10" s="18" customFormat="1" ht="25.5">
      <c r="A63" s="118">
        <v>2</v>
      </c>
      <c r="B63" s="7" t="s">
        <v>383</v>
      </c>
      <c r="C63" s="6"/>
      <c r="D63" s="13"/>
      <c r="E63" s="13"/>
      <c r="F63" s="53">
        <f>SUM(F64:F67)</f>
        <v>10000</v>
      </c>
      <c r="G63" s="54">
        <f>SUM(G64:G67)</f>
        <v>0</v>
      </c>
      <c r="H63" s="53">
        <f>SUM(H64:H67)</f>
        <v>10000</v>
      </c>
      <c r="I63" s="48" t="s">
        <v>380</v>
      </c>
      <c r="J63" s="55"/>
    </row>
    <row r="64" spans="1:10" s="18" customFormat="1" ht="38.25">
      <c r="A64" s="118"/>
      <c r="B64" s="31" t="s">
        <v>384</v>
      </c>
      <c r="C64" s="32"/>
      <c r="D64" s="33"/>
      <c r="E64" s="33"/>
      <c r="F64" s="56">
        <f>G64+H64</f>
        <v>1000</v>
      </c>
      <c r="G64" s="57">
        <v>0</v>
      </c>
      <c r="H64" s="56">
        <v>1000</v>
      </c>
      <c r="I64" s="60"/>
      <c r="J64" s="55"/>
    </row>
    <row r="65" spans="1:10" s="18" customFormat="1" ht="38.25">
      <c r="A65" s="118"/>
      <c r="B65" s="31" t="s">
        <v>385</v>
      </c>
      <c r="C65" s="32"/>
      <c r="D65" s="33"/>
      <c r="E65" s="33"/>
      <c r="F65" s="56">
        <f>G65+H65</f>
        <v>4500</v>
      </c>
      <c r="G65" s="57">
        <v>0</v>
      </c>
      <c r="H65" s="56">
        <v>4500</v>
      </c>
      <c r="I65" s="60"/>
      <c r="J65" s="55"/>
    </row>
    <row r="66" spans="1:10" s="18" customFormat="1" ht="33" customHeight="1">
      <c r="A66" s="118"/>
      <c r="B66" s="64" t="s">
        <v>386</v>
      </c>
      <c r="C66" s="32"/>
      <c r="D66" s="33"/>
      <c r="E66" s="33"/>
      <c r="F66" s="56">
        <f>G66+H66</f>
        <v>1500</v>
      </c>
      <c r="G66" s="57">
        <v>0</v>
      </c>
      <c r="H66" s="56">
        <v>1500</v>
      </c>
      <c r="I66" s="60"/>
      <c r="J66" s="55"/>
    </row>
    <row r="67" spans="1:10" s="18" customFormat="1" ht="25.5">
      <c r="A67" s="118"/>
      <c r="B67" s="64" t="s">
        <v>387</v>
      </c>
      <c r="C67" s="32"/>
      <c r="D67" s="33"/>
      <c r="E67" s="33"/>
      <c r="F67" s="56">
        <f>G67+H67</f>
        <v>3000</v>
      </c>
      <c r="G67" s="57">
        <v>0</v>
      </c>
      <c r="H67" s="56">
        <v>3000</v>
      </c>
      <c r="I67" s="60"/>
      <c r="J67" s="55"/>
    </row>
    <row r="68" spans="1:10" s="18" customFormat="1" ht="38.25">
      <c r="A68" s="118">
        <v>3</v>
      </c>
      <c r="B68" s="7" t="s">
        <v>388</v>
      </c>
      <c r="C68" s="6"/>
      <c r="D68" s="13"/>
      <c r="E68" s="13"/>
      <c r="F68" s="53">
        <f>SUM(F69:F73)</f>
        <v>24544</v>
      </c>
      <c r="G68" s="53">
        <f>SUM(G69:G73)</f>
        <v>1674</v>
      </c>
      <c r="H68" s="53">
        <f>SUM(H69:H73)</f>
        <v>22870</v>
      </c>
      <c r="I68" s="60"/>
      <c r="J68" s="61"/>
    </row>
    <row r="69" spans="1:10" ht="25.5">
      <c r="A69" s="45"/>
      <c r="B69" s="31" t="s">
        <v>389</v>
      </c>
      <c r="C69" s="32">
        <v>2412</v>
      </c>
      <c r="D69" s="33">
        <v>13253</v>
      </c>
      <c r="E69" s="33">
        <v>4000</v>
      </c>
      <c r="F69" s="56">
        <f aca="true" t="shared" si="3" ref="F69:F74">G69+H69</f>
        <v>6500</v>
      </c>
      <c r="G69" s="62">
        <v>0</v>
      </c>
      <c r="H69" s="62">
        <v>6500</v>
      </c>
      <c r="I69" s="9" t="s">
        <v>390</v>
      </c>
      <c r="J69" s="44" t="s">
        <v>391</v>
      </c>
    </row>
    <row r="70" spans="1:10" ht="38.25">
      <c r="A70" s="45"/>
      <c r="B70" s="193" t="s">
        <v>392</v>
      </c>
      <c r="C70" s="32">
        <v>1767</v>
      </c>
      <c r="D70" s="33">
        <v>13338</v>
      </c>
      <c r="E70" s="33">
        <v>5015</v>
      </c>
      <c r="F70" s="56">
        <f t="shared" si="3"/>
        <v>6244</v>
      </c>
      <c r="G70" s="62">
        <v>1674</v>
      </c>
      <c r="H70" s="62">
        <v>4570</v>
      </c>
      <c r="I70" s="63" t="s">
        <v>393</v>
      </c>
      <c r="J70" s="44" t="s">
        <v>391</v>
      </c>
    </row>
    <row r="71" spans="1:10" ht="25.5">
      <c r="A71" s="45"/>
      <c r="B71" s="31" t="s">
        <v>394</v>
      </c>
      <c r="C71" s="32">
        <v>2133</v>
      </c>
      <c r="D71" s="33">
        <v>53795</v>
      </c>
      <c r="E71" s="33">
        <v>7000</v>
      </c>
      <c r="F71" s="56">
        <f t="shared" si="3"/>
        <v>6500</v>
      </c>
      <c r="G71" s="62">
        <v>0</v>
      </c>
      <c r="H71" s="62">
        <v>6500</v>
      </c>
      <c r="I71" s="48" t="s">
        <v>380</v>
      </c>
      <c r="J71" s="44" t="s">
        <v>391</v>
      </c>
    </row>
    <row r="72" spans="1:10" ht="25.5">
      <c r="A72" s="45"/>
      <c r="B72" s="64" t="s">
        <v>395</v>
      </c>
      <c r="C72" s="32">
        <v>1822</v>
      </c>
      <c r="D72" s="33">
        <v>12603</v>
      </c>
      <c r="E72" s="33">
        <v>4000</v>
      </c>
      <c r="F72" s="56">
        <f t="shared" si="3"/>
        <v>3300</v>
      </c>
      <c r="G72" s="62">
        <v>0</v>
      </c>
      <c r="H72" s="62">
        <v>3300</v>
      </c>
      <c r="I72" s="48" t="s">
        <v>380</v>
      </c>
      <c r="J72" s="44" t="s">
        <v>391</v>
      </c>
    </row>
    <row r="73" spans="1:10" ht="25.5">
      <c r="A73" s="45"/>
      <c r="B73" s="64" t="s">
        <v>396</v>
      </c>
      <c r="C73" s="32">
        <v>1364</v>
      </c>
      <c r="D73" s="33">
        <v>9435</v>
      </c>
      <c r="E73" s="33">
        <v>3900</v>
      </c>
      <c r="F73" s="56">
        <f t="shared" si="3"/>
        <v>2000</v>
      </c>
      <c r="G73" s="62">
        <v>0</v>
      </c>
      <c r="H73" s="62">
        <v>2000</v>
      </c>
      <c r="I73" s="48" t="s">
        <v>380</v>
      </c>
      <c r="J73" s="44" t="s">
        <v>391</v>
      </c>
    </row>
    <row r="74" spans="1:10" ht="25.5">
      <c r="A74" s="118">
        <v>4</v>
      </c>
      <c r="B74" s="7" t="s">
        <v>397</v>
      </c>
      <c r="C74" s="11"/>
      <c r="D74" s="14"/>
      <c r="E74" s="14"/>
      <c r="F74" s="65">
        <f t="shared" si="3"/>
        <v>200</v>
      </c>
      <c r="G74" s="54">
        <v>0</v>
      </c>
      <c r="H74" s="65">
        <v>200</v>
      </c>
      <c r="I74" s="48" t="s">
        <v>380</v>
      </c>
      <c r="J74" s="44"/>
    </row>
    <row r="75" spans="1:10" ht="25.5">
      <c r="A75" s="118" t="s">
        <v>398</v>
      </c>
      <c r="B75" s="7" t="s">
        <v>399</v>
      </c>
      <c r="C75" s="6"/>
      <c r="D75" s="13"/>
      <c r="E75" s="13"/>
      <c r="F75" s="53">
        <f>F76+F77+F78</f>
        <v>4066</v>
      </c>
      <c r="G75" s="54">
        <f>G76+G77+G78</f>
        <v>0</v>
      </c>
      <c r="H75" s="53">
        <f>H76+H77+H78</f>
        <v>4066</v>
      </c>
      <c r="I75" s="50"/>
      <c r="J75" s="44"/>
    </row>
    <row r="76" spans="1:10" ht="12.75">
      <c r="A76" s="42">
        <v>1</v>
      </c>
      <c r="B76" s="12" t="s">
        <v>400</v>
      </c>
      <c r="C76" s="11"/>
      <c r="D76" s="14"/>
      <c r="E76" s="14"/>
      <c r="F76" s="49">
        <f>G76+H76</f>
        <v>2666</v>
      </c>
      <c r="G76" s="194">
        <v>0</v>
      </c>
      <c r="H76" s="49">
        <v>2666</v>
      </c>
      <c r="I76" s="48" t="s">
        <v>197</v>
      </c>
      <c r="J76" s="44"/>
    </row>
    <row r="77" spans="1:10" ht="63.75">
      <c r="A77" s="42">
        <v>2</v>
      </c>
      <c r="B77" s="12" t="s">
        <v>401</v>
      </c>
      <c r="C77" s="11"/>
      <c r="D77" s="14"/>
      <c r="E77" s="14"/>
      <c r="F77" s="49">
        <f>G77+H77</f>
        <v>700</v>
      </c>
      <c r="G77" s="194">
        <v>0</v>
      </c>
      <c r="H77" s="49">
        <v>700</v>
      </c>
      <c r="I77" s="9" t="s">
        <v>314</v>
      </c>
      <c r="J77" s="44"/>
    </row>
    <row r="78" spans="1:10" ht="25.5">
      <c r="A78" s="42">
        <v>3</v>
      </c>
      <c r="B78" s="12" t="s">
        <v>402</v>
      </c>
      <c r="C78" s="11"/>
      <c r="D78" s="14"/>
      <c r="E78" s="14"/>
      <c r="F78" s="49">
        <f>G78+H78</f>
        <v>700</v>
      </c>
      <c r="G78" s="194">
        <v>0</v>
      </c>
      <c r="H78" s="49">
        <v>700</v>
      </c>
      <c r="I78" s="48" t="s">
        <v>197</v>
      </c>
      <c r="J78" s="44"/>
    </row>
    <row r="79" spans="1:10" ht="29.25" customHeight="1">
      <c r="A79" s="118" t="s">
        <v>403</v>
      </c>
      <c r="B79" s="7" t="s">
        <v>404</v>
      </c>
      <c r="C79" s="6"/>
      <c r="D79" s="13"/>
      <c r="E79" s="13"/>
      <c r="F79" s="65">
        <f>F80</f>
        <v>530</v>
      </c>
      <c r="G79" s="65">
        <f>G80</f>
        <v>0</v>
      </c>
      <c r="H79" s="65">
        <f>H80</f>
        <v>530</v>
      </c>
      <c r="I79" s="48" t="s">
        <v>197</v>
      </c>
      <c r="J79" s="44"/>
    </row>
    <row r="80" spans="1:10" ht="29.25" customHeight="1">
      <c r="A80" s="42">
        <v>1</v>
      </c>
      <c r="B80" s="12" t="s">
        <v>405</v>
      </c>
      <c r="C80" s="11"/>
      <c r="D80" s="14"/>
      <c r="E80" s="14"/>
      <c r="F80" s="49">
        <f>G80+H80</f>
        <v>530</v>
      </c>
      <c r="G80" s="187">
        <v>0</v>
      </c>
      <c r="H80" s="49">
        <v>530</v>
      </c>
      <c r="I80" s="60"/>
      <c r="J80" s="44"/>
    </row>
    <row r="81" spans="1:10" s="25" customFormat="1" ht="25.5">
      <c r="A81" s="118" t="s">
        <v>406</v>
      </c>
      <c r="B81" s="7" t="s">
        <v>407</v>
      </c>
      <c r="C81" s="6"/>
      <c r="D81" s="13"/>
      <c r="E81" s="13"/>
      <c r="F81" s="53">
        <f>G81+H81</f>
        <v>36999</v>
      </c>
      <c r="G81" s="65">
        <v>25759</v>
      </c>
      <c r="H81" s="53">
        <v>11240</v>
      </c>
      <c r="I81" s="48"/>
      <c r="J81" s="202" t="s">
        <v>329</v>
      </c>
    </row>
    <row r="82" spans="1:10" ht="25.5">
      <c r="A82" s="118" t="s">
        <v>408</v>
      </c>
      <c r="B82" s="7" t="s">
        <v>409</v>
      </c>
      <c r="C82" s="6"/>
      <c r="D82" s="13"/>
      <c r="E82" s="13"/>
      <c r="F82" s="203">
        <f>SUM(F83:F85)</f>
        <v>1782</v>
      </c>
      <c r="G82" s="203">
        <f>SUM(G83:G85)</f>
        <v>0</v>
      </c>
      <c r="H82" s="203">
        <f>SUM(H83:H85)</f>
        <v>1782</v>
      </c>
      <c r="I82" s="52" t="s">
        <v>33</v>
      </c>
      <c r="J82" s="40"/>
    </row>
    <row r="83" spans="1:10" ht="25.5">
      <c r="A83" s="42">
        <v>1</v>
      </c>
      <c r="B83" s="12" t="s">
        <v>410</v>
      </c>
      <c r="C83" s="11"/>
      <c r="D83" s="14"/>
      <c r="E83" s="14"/>
      <c r="F83" s="187">
        <f>G83+H83</f>
        <v>850</v>
      </c>
      <c r="G83" s="66">
        <v>0</v>
      </c>
      <c r="H83" s="187">
        <v>850</v>
      </c>
      <c r="I83" s="50"/>
      <c r="J83" s="40"/>
    </row>
    <row r="84" spans="1:10" ht="25.5">
      <c r="A84" s="42">
        <v>2</v>
      </c>
      <c r="B84" s="12" t="s">
        <v>411</v>
      </c>
      <c r="C84" s="11"/>
      <c r="D84" s="14"/>
      <c r="E84" s="14"/>
      <c r="F84" s="187">
        <f>G84+H84</f>
        <v>682</v>
      </c>
      <c r="G84" s="66">
        <v>0</v>
      </c>
      <c r="H84" s="187">
        <v>682</v>
      </c>
      <c r="I84" s="50"/>
      <c r="J84" s="40"/>
    </row>
    <row r="85" spans="1:10" ht="25.5">
      <c r="A85" s="42">
        <v>3</v>
      </c>
      <c r="B85" s="12" t="s">
        <v>412</v>
      </c>
      <c r="C85" s="11"/>
      <c r="D85" s="14"/>
      <c r="E85" s="14"/>
      <c r="F85" s="187">
        <f>G85+H85</f>
        <v>250</v>
      </c>
      <c r="G85" s="66">
        <v>0</v>
      </c>
      <c r="H85" s="187">
        <v>250</v>
      </c>
      <c r="I85" s="50"/>
      <c r="J85" s="40"/>
    </row>
    <row r="86" spans="1:10" s="25" customFormat="1" ht="48.75" customHeight="1">
      <c r="A86" s="118" t="s">
        <v>413</v>
      </c>
      <c r="B86" s="7" t="s">
        <v>414</v>
      </c>
      <c r="C86" s="6"/>
      <c r="D86" s="13"/>
      <c r="E86" s="13"/>
      <c r="F86" s="65">
        <f>F87</f>
        <v>300</v>
      </c>
      <c r="G86" s="65">
        <f>G87</f>
        <v>0</v>
      </c>
      <c r="H86" s="65">
        <f>H87</f>
        <v>300</v>
      </c>
      <c r="I86" s="48" t="s">
        <v>415</v>
      </c>
      <c r="J86" s="202"/>
    </row>
    <row r="87" spans="1:10" s="70" customFormat="1" ht="48.75" customHeight="1">
      <c r="A87" s="11">
        <v>1</v>
      </c>
      <c r="B87" s="67" t="s">
        <v>416</v>
      </c>
      <c r="C87" s="11"/>
      <c r="D87" s="14"/>
      <c r="E87" s="14"/>
      <c r="F87" s="14">
        <f>G87+H87</f>
        <v>300</v>
      </c>
      <c r="G87" s="14">
        <v>0</v>
      </c>
      <c r="H87" s="14">
        <v>300</v>
      </c>
      <c r="I87" s="68"/>
      <c r="J87" s="69"/>
    </row>
    <row r="88" spans="1:10" ht="12.75">
      <c r="A88" s="71"/>
      <c r="B88" s="71"/>
      <c r="C88" s="72"/>
      <c r="D88" s="73"/>
      <c r="E88" s="73"/>
      <c r="F88" s="72"/>
      <c r="G88" s="72"/>
      <c r="H88" s="72"/>
      <c r="I88" s="50"/>
      <c r="J88" s="74"/>
    </row>
  </sheetData>
  <mergeCells count="11">
    <mergeCell ref="F4:H4"/>
    <mergeCell ref="I4:I5"/>
    <mergeCell ref="J4:J5"/>
    <mergeCell ref="A1:J1"/>
    <mergeCell ref="A2:J2"/>
    <mergeCell ref="A3:J3"/>
    <mergeCell ref="A4:A5"/>
    <mergeCell ref="B4:B5"/>
    <mergeCell ref="C4:C5"/>
    <mergeCell ref="D4:D5"/>
    <mergeCell ref="E4:E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134"/>
  <sheetViews>
    <sheetView workbookViewId="0" topLeftCell="A1">
      <selection activeCell="A1" sqref="A1:J1"/>
    </sheetView>
  </sheetViews>
  <sheetFormatPr defaultColWidth="8.796875" defaultRowHeight="15"/>
  <cols>
    <col min="1" max="1" width="5" style="2" customWidth="1"/>
    <col min="2" max="2" width="27.69921875" style="2" customWidth="1"/>
    <col min="3" max="3" width="12.69921875" style="3" customWidth="1"/>
    <col min="4" max="4" width="10.09765625" style="2" customWidth="1"/>
    <col min="5" max="5" width="10.8984375" style="2" customWidth="1"/>
    <col min="6" max="6" width="8.09765625" style="2" customWidth="1"/>
    <col min="7" max="7" width="9.19921875" style="2" customWidth="1"/>
    <col min="8" max="8" width="9" style="2" customWidth="1"/>
    <col min="9" max="9" width="19" style="22" customWidth="1"/>
    <col min="10" max="10" width="12.5" style="2" customWidth="1"/>
    <col min="11" max="16384" width="9" style="2" customWidth="1"/>
  </cols>
  <sheetData>
    <row r="1" spans="1:10" ht="71.25" customHeight="1">
      <c r="A1" s="259" t="s">
        <v>508</v>
      </c>
      <c r="B1" s="259"/>
      <c r="C1" s="259"/>
      <c r="D1" s="259"/>
      <c r="E1" s="259"/>
      <c r="F1" s="259"/>
      <c r="G1" s="259"/>
      <c r="H1" s="259"/>
      <c r="I1" s="259"/>
      <c r="J1" s="259"/>
    </row>
    <row r="2" spans="1:10" ht="24.75" customHeight="1">
      <c r="A2" s="273" t="s">
        <v>507</v>
      </c>
      <c r="B2" s="273"/>
      <c r="C2" s="273"/>
      <c r="D2" s="273"/>
      <c r="E2" s="273"/>
      <c r="F2" s="273"/>
      <c r="G2" s="273"/>
      <c r="H2" s="273"/>
      <c r="I2" s="273"/>
      <c r="J2" s="273"/>
    </row>
    <row r="3" spans="1:10" ht="24" customHeight="1">
      <c r="A3" s="171"/>
      <c r="B3" s="171"/>
      <c r="C3" s="75"/>
      <c r="D3" s="171"/>
      <c r="E3" s="171"/>
      <c r="F3" s="171"/>
      <c r="G3" s="171"/>
      <c r="H3" s="274" t="s">
        <v>238</v>
      </c>
      <c r="I3" s="274"/>
      <c r="J3" s="274"/>
    </row>
    <row r="4" spans="1:10" ht="41.25" customHeight="1">
      <c r="A4" s="250" t="s">
        <v>1</v>
      </c>
      <c r="B4" s="250" t="s">
        <v>239</v>
      </c>
      <c r="C4" s="251" t="s">
        <v>240</v>
      </c>
      <c r="D4" s="253"/>
      <c r="E4" s="270" t="s">
        <v>417</v>
      </c>
      <c r="F4" s="250" t="s">
        <v>241</v>
      </c>
      <c r="G4" s="250"/>
      <c r="H4" s="250"/>
      <c r="I4" s="250" t="s">
        <v>242</v>
      </c>
      <c r="J4" s="275" t="s">
        <v>6</v>
      </c>
    </row>
    <row r="5" spans="1:10" ht="24" customHeight="1">
      <c r="A5" s="250"/>
      <c r="B5" s="250"/>
      <c r="C5" s="250" t="s">
        <v>243</v>
      </c>
      <c r="D5" s="270" t="s">
        <v>244</v>
      </c>
      <c r="E5" s="271"/>
      <c r="F5" s="250" t="s">
        <v>245</v>
      </c>
      <c r="G5" s="250" t="s">
        <v>246</v>
      </c>
      <c r="H5" s="250" t="s">
        <v>418</v>
      </c>
      <c r="I5" s="250"/>
      <c r="J5" s="276"/>
    </row>
    <row r="6" spans="1:10" ht="25.5" customHeight="1">
      <c r="A6" s="250"/>
      <c r="B6" s="250"/>
      <c r="C6" s="250"/>
      <c r="D6" s="271"/>
      <c r="E6" s="271"/>
      <c r="F6" s="250"/>
      <c r="G6" s="250"/>
      <c r="H6" s="250"/>
      <c r="I6" s="250"/>
      <c r="J6" s="276"/>
    </row>
    <row r="7" spans="1:10" ht="22.5" customHeight="1">
      <c r="A7" s="250"/>
      <c r="B7" s="250"/>
      <c r="C7" s="250"/>
      <c r="D7" s="272"/>
      <c r="E7" s="272"/>
      <c r="F7" s="250"/>
      <c r="G7" s="250"/>
      <c r="H7" s="250"/>
      <c r="I7" s="250"/>
      <c r="J7" s="277"/>
    </row>
    <row r="8" spans="1:10" ht="15">
      <c r="A8" s="175">
        <v>1</v>
      </c>
      <c r="B8" s="175">
        <v>2</v>
      </c>
      <c r="C8" s="6">
        <v>3</v>
      </c>
      <c r="D8" s="175">
        <v>4</v>
      </c>
      <c r="E8" s="175">
        <v>7</v>
      </c>
      <c r="F8" s="175">
        <v>8</v>
      </c>
      <c r="G8" s="175">
        <v>9</v>
      </c>
      <c r="H8" s="175">
        <v>10</v>
      </c>
      <c r="I8" s="9">
        <v>11</v>
      </c>
      <c r="J8" s="175">
        <v>12</v>
      </c>
    </row>
    <row r="9" spans="1:10" s="78" customFormat="1" ht="51.75" customHeight="1">
      <c r="A9" s="9"/>
      <c r="B9" s="9" t="s">
        <v>419</v>
      </c>
      <c r="C9" s="9"/>
      <c r="D9" s="80">
        <f>D10+D22+D28+D39+D48+D58+D63+D65</f>
        <v>18674</v>
      </c>
      <c r="E9" s="80">
        <f>E10+E22+E28+E39+E48+E58+E63+E65</f>
        <v>6200</v>
      </c>
      <c r="F9" s="80">
        <f>F10+F22+F28+F39+F48+F58+F63+F65</f>
        <v>15440</v>
      </c>
      <c r="G9" s="80">
        <f>G10+G22+G28+G39+G48+G58+G63+G65</f>
        <v>14200</v>
      </c>
      <c r="H9" s="80">
        <f>H10+H22+H28+H39+H48+H58+H63+H65</f>
        <v>1240</v>
      </c>
      <c r="I9" s="81"/>
      <c r="J9" s="52"/>
    </row>
    <row r="10" spans="1:10" s="83" customFormat="1" ht="19.5" customHeight="1">
      <c r="A10" s="9" t="s">
        <v>307</v>
      </c>
      <c r="B10" s="79" t="s">
        <v>420</v>
      </c>
      <c r="C10" s="9"/>
      <c r="D10" s="80">
        <f>D11+D16+D19+D21</f>
        <v>4752</v>
      </c>
      <c r="E10" s="80">
        <f>E11+E16+E19+E21</f>
        <v>2200</v>
      </c>
      <c r="F10" s="80">
        <f>F11+F16+F19+F21</f>
        <v>2992</v>
      </c>
      <c r="G10" s="80">
        <f>G11+G16+G19+G21</f>
        <v>2792</v>
      </c>
      <c r="H10" s="80">
        <f>H11+H16+H19+H21</f>
        <v>200</v>
      </c>
      <c r="I10" s="81"/>
      <c r="J10" s="82"/>
    </row>
    <row r="11" spans="1:10" s="89" customFormat="1" ht="36.75" customHeight="1">
      <c r="A11" s="84">
        <v>1</v>
      </c>
      <c r="B11" s="85" t="s">
        <v>421</v>
      </c>
      <c r="C11" s="84"/>
      <c r="D11" s="86">
        <f>SUM(D12:D15)</f>
        <v>2996</v>
      </c>
      <c r="E11" s="86">
        <f>SUM(E12:E15)</f>
        <v>2000</v>
      </c>
      <c r="F11" s="86">
        <f>SUM(F12:F15)</f>
        <v>1092</v>
      </c>
      <c r="G11" s="86">
        <f>SUM(G12:G15)</f>
        <v>992</v>
      </c>
      <c r="H11" s="86">
        <f>SUM(H12:H15)</f>
        <v>100</v>
      </c>
      <c r="I11" s="87"/>
      <c r="J11" s="88"/>
    </row>
    <row r="12" spans="1:10" s="96" customFormat="1" ht="47.25" customHeight="1">
      <c r="A12" s="68"/>
      <c r="B12" s="90" t="s">
        <v>422</v>
      </c>
      <c r="C12" s="68" t="s">
        <v>423</v>
      </c>
      <c r="D12" s="91">
        <v>1103</v>
      </c>
      <c r="E12" s="91">
        <v>1000</v>
      </c>
      <c r="F12" s="92">
        <f>G12+H12</f>
        <v>103</v>
      </c>
      <c r="G12" s="93">
        <v>103</v>
      </c>
      <c r="H12" s="93">
        <v>0</v>
      </c>
      <c r="I12" s="94" t="s">
        <v>424</v>
      </c>
      <c r="J12" s="95"/>
    </row>
    <row r="13" spans="1:10" s="96" customFormat="1" ht="43.5" customHeight="1">
      <c r="A13" s="68"/>
      <c r="B13" s="90" t="s">
        <v>425</v>
      </c>
      <c r="C13" s="68" t="s">
        <v>426</v>
      </c>
      <c r="D13" s="91">
        <v>1249</v>
      </c>
      <c r="E13" s="91">
        <v>1000</v>
      </c>
      <c r="F13" s="92">
        <f>G13+H13</f>
        <v>249</v>
      </c>
      <c r="G13" s="93">
        <v>249</v>
      </c>
      <c r="H13" s="93">
        <v>0</v>
      </c>
      <c r="I13" s="94" t="s">
        <v>424</v>
      </c>
      <c r="J13" s="95"/>
    </row>
    <row r="14" spans="1:10" s="96" customFormat="1" ht="44.25" customHeight="1">
      <c r="A14" s="68"/>
      <c r="B14" s="90" t="s">
        <v>427</v>
      </c>
      <c r="C14" s="68" t="s">
        <v>428</v>
      </c>
      <c r="D14" s="91">
        <v>644</v>
      </c>
      <c r="E14" s="91">
        <v>0</v>
      </c>
      <c r="F14" s="92">
        <f>G14+H14</f>
        <v>640</v>
      </c>
      <c r="G14" s="93">
        <v>640</v>
      </c>
      <c r="H14" s="93">
        <v>0</v>
      </c>
      <c r="I14" s="94" t="s">
        <v>424</v>
      </c>
      <c r="J14" s="95"/>
    </row>
    <row r="15" spans="1:10" s="96" customFormat="1" ht="30.75" customHeight="1">
      <c r="A15" s="68"/>
      <c r="B15" s="90" t="s">
        <v>429</v>
      </c>
      <c r="C15" s="68"/>
      <c r="D15" s="91"/>
      <c r="E15" s="91">
        <v>0</v>
      </c>
      <c r="F15" s="92">
        <f>G15+H15</f>
        <v>100</v>
      </c>
      <c r="G15" s="93">
        <v>0</v>
      </c>
      <c r="H15" s="93">
        <v>100</v>
      </c>
      <c r="I15" s="94" t="s">
        <v>424</v>
      </c>
      <c r="J15" s="95"/>
    </row>
    <row r="16" spans="1:10" s="89" customFormat="1" ht="27.75" customHeight="1">
      <c r="A16" s="84">
        <v>2</v>
      </c>
      <c r="B16" s="85" t="s">
        <v>430</v>
      </c>
      <c r="C16" s="84"/>
      <c r="D16" s="97">
        <f>SUM(D17:D18)</f>
        <v>1350</v>
      </c>
      <c r="E16" s="97">
        <f>SUM(E17:E18)</f>
        <v>0</v>
      </c>
      <c r="F16" s="97">
        <f>SUM(F17:F18)</f>
        <v>1100</v>
      </c>
      <c r="G16" s="97">
        <f>SUM(G17:G18)</f>
        <v>1000</v>
      </c>
      <c r="H16" s="97">
        <f>SUM(H17:H18)</f>
        <v>100</v>
      </c>
      <c r="I16" s="87"/>
      <c r="J16" s="88"/>
    </row>
    <row r="17" spans="1:10" s="96" customFormat="1" ht="48.75" customHeight="1">
      <c r="A17" s="68"/>
      <c r="B17" s="90" t="s">
        <v>431</v>
      </c>
      <c r="C17" s="68" t="s">
        <v>432</v>
      </c>
      <c r="D17" s="91">
        <v>1350</v>
      </c>
      <c r="E17" s="91">
        <v>0</v>
      </c>
      <c r="F17" s="91">
        <f>G17+H17</f>
        <v>1000</v>
      </c>
      <c r="G17" s="93">
        <v>1000</v>
      </c>
      <c r="H17" s="93">
        <v>0</v>
      </c>
      <c r="I17" s="94" t="s">
        <v>433</v>
      </c>
      <c r="J17" s="95"/>
    </row>
    <row r="18" spans="1:10" s="96" customFormat="1" ht="29.25" customHeight="1">
      <c r="A18" s="68"/>
      <c r="B18" s="90" t="s">
        <v>429</v>
      </c>
      <c r="C18" s="68"/>
      <c r="D18" s="91"/>
      <c r="E18" s="91"/>
      <c r="F18" s="91">
        <f>G18+H18</f>
        <v>100</v>
      </c>
      <c r="G18" s="93">
        <v>0</v>
      </c>
      <c r="H18" s="93">
        <v>100</v>
      </c>
      <c r="I18" s="94" t="s">
        <v>433</v>
      </c>
      <c r="J18" s="95"/>
    </row>
    <row r="19" spans="1:10" s="89" customFormat="1" ht="26.25" customHeight="1">
      <c r="A19" s="84">
        <v>3</v>
      </c>
      <c r="B19" s="85" t="s">
        <v>434</v>
      </c>
      <c r="C19" s="84"/>
      <c r="D19" s="97">
        <f>SUM(D20:D20)</f>
        <v>406</v>
      </c>
      <c r="E19" s="97">
        <f>SUM(E20:E20)</f>
        <v>200</v>
      </c>
      <c r="F19" s="97">
        <f>SUM(F20)</f>
        <v>200</v>
      </c>
      <c r="G19" s="97">
        <f>SUM(G20)</f>
        <v>200</v>
      </c>
      <c r="H19" s="97">
        <f>SUM(H20)</f>
        <v>0</v>
      </c>
      <c r="I19" s="87"/>
      <c r="J19" s="88"/>
    </row>
    <row r="20" spans="1:10" s="99" customFormat="1" ht="51" customHeight="1">
      <c r="A20" s="68"/>
      <c r="B20" s="90" t="s">
        <v>435</v>
      </c>
      <c r="C20" s="68" t="s">
        <v>436</v>
      </c>
      <c r="D20" s="98">
        <v>406</v>
      </c>
      <c r="E20" s="98">
        <v>200</v>
      </c>
      <c r="F20" s="91">
        <f>G20+H20</f>
        <v>200</v>
      </c>
      <c r="G20" s="98">
        <v>200</v>
      </c>
      <c r="H20" s="98">
        <v>0</v>
      </c>
      <c r="I20" s="94" t="s">
        <v>437</v>
      </c>
      <c r="J20" s="95"/>
    </row>
    <row r="21" spans="1:10" s="101" customFormat="1" ht="73.5" customHeight="1">
      <c r="A21" s="84">
        <v>4</v>
      </c>
      <c r="B21" s="85" t="s">
        <v>438</v>
      </c>
      <c r="C21" s="84"/>
      <c r="D21" s="100">
        <v>0</v>
      </c>
      <c r="E21" s="100">
        <v>0</v>
      </c>
      <c r="F21" s="100">
        <f>SUM(G21+H21)</f>
        <v>600</v>
      </c>
      <c r="G21" s="100">
        <v>600</v>
      </c>
      <c r="H21" s="100">
        <v>0</v>
      </c>
      <c r="I21" s="94" t="s">
        <v>439</v>
      </c>
      <c r="J21" s="88"/>
    </row>
    <row r="22" spans="1:10" s="83" customFormat="1" ht="19.5" customHeight="1">
      <c r="A22" s="9" t="s">
        <v>326</v>
      </c>
      <c r="B22" s="102" t="s">
        <v>440</v>
      </c>
      <c r="C22" s="9"/>
      <c r="D22" s="103">
        <f>D23+D26</f>
        <v>1680</v>
      </c>
      <c r="E22" s="103">
        <f>E23+E26</f>
        <v>0</v>
      </c>
      <c r="F22" s="103">
        <f>F23+F26</f>
        <v>1540</v>
      </c>
      <c r="G22" s="103">
        <f>G23+G26</f>
        <v>1400</v>
      </c>
      <c r="H22" s="103">
        <f>H23+H26</f>
        <v>140</v>
      </c>
      <c r="I22" s="81"/>
      <c r="J22" s="104"/>
    </row>
    <row r="23" spans="1:10" s="89" customFormat="1" ht="19.5" customHeight="1">
      <c r="A23" s="84">
        <v>1</v>
      </c>
      <c r="B23" s="105" t="s">
        <v>441</v>
      </c>
      <c r="C23" s="84"/>
      <c r="D23" s="106">
        <f>SUM(D24:D25)</f>
        <v>1451</v>
      </c>
      <c r="E23" s="106">
        <f>SUM(E24:E25)</f>
        <v>0</v>
      </c>
      <c r="F23" s="106">
        <f>SUM(F24:F25)</f>
        <v>1340</v>
      </c>
      <c r="G23" s="106">
        <f>SUM(G24:G25)</f>
        <v>1200</v>
      </c>
      <c r="H23" s="106">
        <f>SUM(H24:H25)</f>
        <v>140</v>
      </c>
      <c r="I23" s="87"/>
      <c r="J23" s="107"/>
    </row>
    <row r="24" spans="1:10" s="96" customFormat="1" ht="39.75" customHeight="1">
      <c r="A24" s="68"/>
      <c r="B24" s="69" t="s">
        <v>442</v>
      </c>
      <c r="C24" s="68" t="s">
        <v>443</v>
      </c>
      <c r="D24" s="91">
        <v>1451</v>
      </c>
      <c r="E24" s="91">
        <v>0</v>
      </c>
      <c r="F24" s="108">
        <f>G24+H24</f>
        <v>1200</v>
      </c>
      <c r="G24" s="93">
        <v>1200</v>
      </c>
      <c r="H24" s="93">
        <v>0</v>
      </c>
      <c r="I24" s="94" t="s">
        <v>444</v>
      </c>
      <c r="J24" s="74"/>
    </row>
    <row r="25" spans="1:10" s="96" customFormat="1" ht="31.5" customHeight="1">
      <c r="A25" s="68"/>
      <c r="B25" s="69" t="s">
        <v>429</v>
      </c>
      <c r="C25" s="68"/>
      <c r="D25" s="91"/>
      <c r="E25" s="91"/>
      <c r="F25" s="108">
        <f>G25+H25</f>
        <v>140</v>
      </c>
      <c r="G25" s="93">
        <v>0</v>
      </c>
      <c r="H25" s="93">
        <v>140</v>
      </c>
      <c r="I25" s="94" t="s">
        <v>444</v>
      </c>
      <c r="J25" s="74"/>
    </row>
    <row r="26" spans="1:10" s="89" customFormat="1" ht="27.75" customHeight="1">
      <c r="A26" s="84">
        <v>2</v>
      </c>
      <c r="B26" s="105" t="s">
        <v>445</v>
      </c>
      <c r="C26" s="84"/>
      <c r="D26" s="97">
        <f>SUM(D27)</f>
        <v>229</v>
      </c>
      <c r="E26" s="97">
        <f>SUM(E27)</f>
        <v>0</v>
      </c>
      <c r="F26" s="106">
        <f>F27</f>
        <v>200</v>
      </c>
      <c r="G26" s="97">
        <f>SUM(G27)</f>
        <v>200</v>
      </c>
      <c r="H26" s="97">
        <f>SUM(H27)</f>
        <v>0</v>
      </c>
      <c r="I26" s="87"/>
      <c r="J26" s="107"/>
    </row>
    <row r="27" spans="1:10" s="96" customFormat="1" ht="36.75" customHeight="1">
      <c r="A27" s="68"/>
      <c r="B27" s="69" t="s">
        <v>446</v>
      </c>
      <c r="C27" s="68" t="s">
        <v>447</v>
      </c>
      <c r="D27" s="91">
        <v>229</v>
      </c>
      <c r="E27" s="91">
        <v>0</v>
      </c>
      <c r="F27" s="108">
        <f>G27+H27</f>
        <v>200</v>
      </c>
      <c r="G27" s="93">
        <v>200</v>
      </c>
      <c r="H27" s="93">
        <v>0</v>
      </c>
      <c r="I27" s="94" t="s">
        <v>448</v>
      </c>
      <c r="J27" s="74"/>
    </row>
    <row r="28" spans="1:10" s="83" customFormat="1" ht="27" customHeight="1">
      <c r="A28" s="9" t="s">
        <v>332</v>
      </c>
      <c r="B28" s="102" t="s">
        <v>449</v>
      </c>
      <c r="C28" s="9"/>
      <c r="D28" s="109">
        <f>D29+D33+D36</f>
        <v>5763</v>
      </c>
      <c r="E28" s="109">
        <f>E29+E33+E36</f>
        <v>800</v>
      </c>
      <c r="F28" s="109">
        <f>F29+F33+F36</f>
        <v>4098</v>
      </c>
      <c r="G28" s="109">
        <f>G29+G33+G36</f>
        <v>3598</v>
      </c>
      <c r="H28" s="109">
        <f>H29+H33+H36</f>
        <v>500</v>
      </c>
      <c r="I28" s="81"/>
      <c r="J28" s="104"/>
    </row>
    <row r="29" spans="1:10" s="89" customFormat="1" ht="31.5" customHeight="1">
      <c r="A29" s="84">
        <v>1</v>
      </c>
      <c r="B29" s="105" t="s">
        <v>450</v>
      </c>
      <c r="C29" s="84"/>
      <c r="D29" s="97">
        <f>SUM(D30:D32)</f>
        <v>2558</v>
      </c>
      <c r="E29" s="97">
        <f>SUM(E30:E32)</f>
        <v>800</v>
      </c>
      <c r="F29" s="97">
        <f>SUM(F30:F32)</f>
        <v>1420</v>
      </c>
      <c r="G29" s="97">
        <f>SUM(G30:G32)</f>
        <v>1320</v>
      </c>
      <c r="H29" s="97">
        <f>SUM(H30:H32)</f>
        <v>100</v>
      </c>
      <c r="I29" s="87"/>
      <c r="J29" s="107"/>
    </row>
    <row r="30" spans="1:10" s="96" customFormat="1" ht="41.25" customHeight="1">
      <c r="A30" s="68"/>
      <c r="B30" s="69" t="s">
        <v>451</v>
      </c>
      <c r="C30" s="68" t="s">
        <v>452</v>
      </c>
      <c r="D30" s="91">
        <v>922</v>
      </c>
      <c r="E30" s="91">
        <v>800</v>
      </c>
      <c r="F30" s="91">
        <f>SUM(G30+H30)</f>
        <v>120</v>
      </c>
      <c r="G30" s="93">
        <v>120</v>
      </c>
      <c r="H30" s="93">
        <v>0</v>
      </c>
      <c r="I30" s="94" t="s">
        <v>453</v>
      </c>
      <c r="J30" s="74"/>
    </row>
    <row r="31" spans="1:10" s="96" customFormat="1" ht="36" customHeight="1">
      <c r="A31" s="68"/>
      <c r="B31" s="69" t="s">
        <v>454</v>
      </c>
      <c r="C31" s="68" t="s">
        <v>455</v>
      </c>
      <c r="D31" s="91">
        <v>1636</v>
      </c>
      <c r="E31" s="91">
        <v>0</v>
      </c>
      <c r="F31" s="91">
        <f>SUM(G31+H31)</f>
        <v>1200</v>
      </c>
      <c r="G31" s="93">
        <v>1200</v>
      </c>
      <c r="H31" s="93">
        <v>0</v>
      </c>
      <c r="I31" s="94" t="s">
        <v>453</v>
      </c>
      <c r="J31" s="74"/>
    </row>
    <row r="32" spans="1:10" s="96" customFormat="1" ht="27" customHeight="1">
      <c r="A32" s="68"/>
      <c r="B32" s="69" t="s">
        <v>429</v>
      </c>
      <c r="C32" s="68"/>
      <c r="D32" s="91"/>
      <c r="E32" s="91"/>
      <c r="F32" s="91">
        <f>SUM(G32+H32)</f>
        <v>100</v>
      </c>
      <c r="G32" s="93">
        <v>0</v>
      </c>
      <c r="H32" s="93">
        <v>100</v>
      </c>
      <c r="I32" s="94" t="s">
        <v>453</v>
      </c>
      <c r="J32" s="74"/>
    </row>
    <row r="33" spans="1:10" s="89" customFormat="1" ht="30.75" customHeight="1">
      <c r="A33" s="84">
        <v>2</v>
      </c>
      <c r="B33" s="105" t="s">
        <v>456</v>
      </c>
      <c r="C33" s="84"/>
      <c r="D33" s="97">
        <f>SUM(D34:D35)</f>
        <v>1127</v>
      </c>
      <c r="E33" s="97">
        <f>SUM(E34:E35)</f>
        <v>0</v>
      </c>
      <c r="F33" s="97">
        <f>SUM(F34:F35)</f>
        <v>1100</v>
      </c>
      <c r="G33" s="97">
        <f>SUM(G34:G35)</f>
        <v>1000</v>
      </c>
      <c r="H33" s="97">
        <f>SUM(H34:H35)</f>
        <v>100</v>
      </c>
      <c r="I33" s="87"/>
      <c r="J33" s="107"/>
    </row>
    <row r="34" spans="1:10" s="96" customFormat="1" ht="48.75" customHeight="1">
      <c r="A34" s="68"/>
      <c r="B34" s="69" t="s">
        <v>457</v>
      </c>
      <c r="C34" s="68" t="s">
        <v>458</v>
      </c>
      <c r="D34" s="91">
        <v>1127</v>
      </c>
      <c r="E34" s="91">
        <v>0</v>
      </c>
      <c r="F34" s="91">
        <f>SUM(G34+H34)</f>
        <v>1000</v>
      </c>
      <c r="G34" s="93">
        <v>1000</v>
      </c>
      <c r="H34" s="93">
        <v>0</v>
      </c>
      <c r="I34" s="94" t="s">
        <v>459</v>
      </c>
      <c r="J34" s="74"/>
    </row>
    <row r="35" spans="1:10" s="96" customFormat="1" ht="36" customHeight="1">
      <c r="A35" s="68"/>
      <c r="B35" s="69" t="s">
        <v>429</v>
      </c>
      <c r="C35" s="68"/>
      <c r="D35" s="91"/>
      <c r="E35" s="91"/>
      <c r="F35" s="91">
        <f>SUM(G35+H35)</f>
        <v>100</v>
      </c>
      <c r="G35" s="93">
        <v>0</v>
      </c>
      <c r="H35" s="93">
        <v>100</v>
      </c>
      <c r="I35" s="94" t="s">
        <v>459</v>
      </c>
      <c r="J35" s="74"/>
    </row>
    <row r="36" spans="1:10" s="89" customFormat="1" ht="38.25" customHeight="1">
      <c r="A36" s="84">
        <v>3</v>
      </c>
      <c r="B36" s="105" t="s">
        <v>460</v>
      </c>
      <c r="C36" s="84"/>
      <c r="D36" s="97">
        <f>SUM(D37:D38)</f>
        <v>2078</v>
      </c>
      <c r="E36" s="97">
        <f>SUM(E37:E38)</f>
        <v>0</v>
      </c>
      <c r="F36" s="97">
        <f>G36+H36</f>
        <v>1578</v>
      </c>
      <c r="G36" s="97">
        <f>SUM(G37:G38)</f>
        <v>1278</v>
      </c>
      <c r="H36" s="97">
        <f>SUM(H37:H38)</f>
        <v>300</v>
      </c>
      <c r="I36" s="87"/>
      <c r="J36" s="107"/>
    </row>
    <row r="37" spans="1:10" s="96" customFormat="1" ht="99.75" customHeight="1">
      <c r="A37" s="68"/>
      <c r="B37" s="69" t="s">
        <v>461</v>
      </c>
      <c r="C37" s="68" t="s">
        <v>462</v>
      </c>
      <c r="D37" s="91">
        <v>2078</v>
      </c>
      <c r="E37" s="91">
        <v>0</v>
      </c>
      <c r="F37" s="91">
        <f>G37+H37</f>
        <v>1478</v>
      </c>
      <c r="G37" s="91">
        <f>1200+78</f>
        <v>1278</v>
      </c>
      <c r="H37" s="91">
        <v>200</v>
      </c>
      <c r="I37" s="94" t="s">
        <v>463</v>
      </c>
      <c r="J37" s="68" t="s">
        <v>464</v>
      </c>
    </row>
    <row r="38" spans="1:10" s="96" customFormat="1" ht="33" customHeight="1">
      <c r="A38" s="68"/>
      <c r="B38" s="69" t="s">
        <v>429</v>
      </c>
      <c r="C38" s="68"/>
      <c r="D38" s="91"/>
      <c r="E38" s="91"/>
      <c r="F38" s="91">
        <f>G38+H38</f>
        <v>100</v>
      </c>
      <c r="G38" s="93"/>
      <c r="H38" s="93">
        <v>100</v>
      </c>
      <c r="I38" s="94" t="s">
        <v>463</v>
      </c>
      <c r="J38" s="74"/>
    </row>
    <row r="39" spans="1:10" s="83" customFormat="1" ht="19.5" customHeight="1">
      <c r="A39" s="9" t="s">
        <v>332</v>
      </c>
      <c r="B39" s="102" t="s">
        <v>465</v>
      </c>
      <c r="C39" s="9"/>
      <c r="D39" s="109">
        <f>D40+D43+D46+D47</f>
        <v>1805</v>
      </c>
      <c r="E39" s="109">
        <f>E40+E43+E46+E47</f>
        <v>1000</v>
      </c>
      <c r="F39" s="109">
        <f>F40+F43+F46+F47</f>
        <v>3000</v>
      </c>
      <c r="G39" s="109">
        <f>G40+G43+G46+G47</f>
        <v>2800</v>
      </c>
      <c r="H39" s="109">
        <f>H40+H43+H46+H47</f>
        <v>200</v>
      </c>
      <c r="I39" s="81"/>
      <c r="J39" s="104"/>
    </row>
    <row r="40" spans="1:10" s="89" customFormat="1" ht="19.5" customHeight="1">
      <c r="A40" s="84">
        <v>1</v>
      </c>
      <c r="B40" s="105" t="s">
        <v>466</v>
      </c>
      <c r="C40" s="84"/>
      <c r="D40" s="97">
        <f>SUM(D41:D42)</f>
        <v>1805</v>
      </c>
      <c r="E40" s="97">
        <f>SUM(E41:E42)</f>
        <v>1000</v>
      </c>
      <c r="F40" s="97">
        <f>SUM(F41:F42)</f>
        <v>900</v>
      </c>
      <c r="G40" s="97">
        <f>SUM(G41:G42)</f>
        <v>800</v>
      </c>
      <c r="H40" s="97">
        <f>SUM(H41:H42)</f>
        <v>100</v>
      </c>
      <c r="I40" s="87"/>
      <c r="J40" s="107"/>
    </row>
    <row r="41" spans="1:10" s="96" customFormat="1" ht="38.25" customHeight="1">
      <c r="A41" s="68"/>
      <c r="B41" s="69" t="s">
        <v>467</v>
      </c>
      <c r="C41" s="68" t="s">
        <v>468</v>
      </c>
      <c r="D41" s="91">
        <v>1805</v>
      </c>
      <c r="E41" s="91">
        <v>1000</v>
      </c>
      <c r="F41" s="91">
        <f>G41+H41</f>
        <v>800</v>
      </c>
      <c r="G41" s="93">
        <v>800</v>
      </c>
      <c r="H41" s="93">
        <v>0</v>
      </c>
      <c r="I41" s="94" t="s">
        <v>469</v>
      </c>
      <c r="J41" s="74"/>
    </row>
    <row r="42" spans="1:10" s="96" customFormat="1" ht="45" customHeight="1">
      <c r="A42" s="68"/>
      <c r="B42" s="69" t="s">
        <v>429</v>
      </c>
      <c r="C42" s="68"/>
      <c r="D42" s="91">
        <v>0</v>
      </c>
      <c r="E42" s="91">
        <v>0</v>
      </c>
      <c r="F42" s="91">
        <f>G42+H42</f>
        <v>100</v>
      </c>
      <c r="G42" s="91">
        <v>0</v>
      </c>
      <c r="H42" s="91">
        <v>100</v>
      </c>
      <c r="I42" s="94" t="s">
        <v>469</v>
      </c>
      <c r="J42" s="74"/>
    </row>
    <row r="43" spans="1:10" s="89" customFormat="1" ht="19.5" customHeight="1">
      <c r="A43" s="84">
        <v>2</v>
      </c>
      <c r="B43" s="105" t="s">
        <v>470</v>
      </c>
      <c r="C43" s="84"/>
      <c r="D43" s="97">
        <f>SUM(D44:D45)</f>
        <v>0</v>
      </c>
      <c r="E43" s="97">
        <f>SUM(E44:E45)</f>
        <v>0</v>
      </c>
      <c r="F43" s="97">
        <f>SUM(F44:F45)</f>
        <v>1100</v>
      </c>
      <c r="G43" s="97">
        <f>SUM(G44:G45)</f>
        <v>1000</v>
      </c>
      <c r="H43" s="97">
        <f>SUM(H44:H45)</f>
        <v>100</v>
      </c>
      <c r="I43" s="87"/>
      <c r="J43" s="107"/>
    </row>
    <row r="44" spans="1:10" s="96" customFormat="1" ht="101.25" customHeight="1">
      <c r="A44" s="68"/>
      <c r="B44" s="69" t="s">
        <v>471</v>
      </c>
      <c r="C44" s="68"/>
      <c r="D44" s="91">
        <v>0</v>
      </c>
      <c r="E44" s="91">
        <v>0</v>
      </c>
      <c r="F44" s="91">
        <f>G44+H44</f>
        <v>1000</v>
      </c>
      <c r="G44" s="91">
        <v>1000</v>
      </c>
      <c r="H44" s="91">
        <v>0</v>
      </c>
      <c r="I44" s="94" t="s">
        <v>439</v>
      </c>
      <c r="J44" s="74"/>
    </row>
    <row r="45" spans="1:10" s="96" customFormat="1" ht="45" customHeight="1">
      <c r="A45" s="68"/>
      <c r="B45" s="69" t="s">
        <v>429</v>
      </c>
      <c r="C45" s="68"/>
      <c r="D45" s="91">
        <v>0</v>
      </c>
      <c r="E45" s="91">
        <v>0</v>
      </c>
      <c r="F45" s="91">
        <f>G45+H45</f>
        <v>100</v>
      </c>
      <c r="G45" s="91">
        <v>0</v>
      </c>
      <c r="H45" s="91">
        <v>100</v>
      </c>
      <c r="I45" s="94" t="s">
        <v>472</v>
      </c>
      <c r="J45" s="74"/>
    </row>
    <row r="46" spans="1:10" s="89" customFormat="1" ht="109.5" customHeight="1">
      <c r="A46" s="84">
        <v>3</v>
      </c>
      <c r="B46" s="105" t="s">
        <v>473</v>
      </c>
      <c r="C46" s="84"/>
      <c r="D46" s="97"/>
      <c r="E46" s="97"/>
      <c r="F46" s="97">
        <f>G46+H46</f>
        <v>400</v>
      </c>
      <c r="G46" s="97">
        <v>400</v>
      </c>
      <c r="H46" s="97">
        <v>0</v>
      </c>
      <c r="I46" s="94" t="s">
        <v>439</v>
      </c>
      <c r="J46" s="107"/>
    </row>
    <row r="47" spans="1:10" s="89" customFormat="1" ht="90.75" customHeight="1">
      <c r="A47" s="84">
        <v>4</v>
      </c>
      <c r="B47" s="105" t="s">
        <v>474</v>
      </c>
      <c r="C47" s="84"/>
      <c r="D47" s="97"/>
      <c r="E47" s="97"/>
      <c r="F47" s="97">
        <f>G47+H47</f>
        <v>600</v>
      </c>
      <c r="G47" s="97">
        <v>600</v>
      </c>
      <c r="H47" s="97">
        <v>0</v>
      </c>
      <c r="I47" s="94" t="s">
        <v>439</v>
      </c>
      <c r="J47" s="107"/>
    </row>
    <row r="48" spans="1:10" s="83" customFormat="1" ht="19.5" customHeight="1">
      <c r="A48" s="9" t="s">
        <v>334</v>
      </c>
      <c r="B48" s="102" t="s">
        <v>475</v>
      </c>
      <c r="C48" s="9"/>
      <c r="D48" s="109">
        <f>D49+D53+D55</f>
        <v>3574</v>
      </c>
      <c r="E48" s="109">
        <f>E49+E53+E55</f>
        <v>1600</v>
      </c>
      <c r="F48" s="109">
        <f>F49+F53+F55</f>
        <v>2010</v>
      </c>
      <c r="G48" s="109">
        <f>G49+G53+G55</f>
        <v>1910</v>
      </c>
      <c r="H48" s="109">
        <f>H49+H53+H55</f>
        <v>100</v>
      </c>
      <c r="I48" s="81"/>
      <c r="J48" s="104"/>
    </row>
    <row r="49" spans="1:10" s="89" customFormat="1" ht="44.25" customHeight="1">
      <c r="A49" s="84">
        <v>1</v>
      </c>
      <c r="B49" s="105" t="s">
        <v>476</v>
      </c>
      <c r="C49" s="84"/>
      <c r="D49" s="97">
        <f>SUM(D50:D52)</f>
        <v>1963</v>
      </c>
      <c r="E49" s="97">
        <f>SUM(E50:E52)</f>
        <v>1000</v>
      </c>
      <c r="F49" s="97">
        <f>SUM(F50:F52)</f>
        <v>1060</v>
      </c>
      <c r="G49" s="97">
        <f>SUM(G50:G52)</f>
        <v>960</v>
      </c>
      <c r="H49" s="97">
        <f>SUM(H50:H52)</f>
        <v>100</v>
      </c>
      <c r="I49" s="87"/>
      <c r="J49" s="107"/>
    </row>
    <row r="50" spans="1:10" s="96" customFormat="1" ht="55.5" customHeight="1">
      <c r="A50" s="68"/>
      <c r="B50" s="69" t="s">
        <v>477</v>
      </c>
      <c r="C50" s="68" t="s">
        <v>478</v>
      </c>
      <c r="D50" s="91">
        <v>1333</v>
      </c>
      <c r="E50" s="91">
        <v>1000</v>
      </c>
      <c r="F50" s="91">
        <f aca="true" t="shared" si="0" ref="F50:F65">G50+H50</f>
        <v>330</v>
      </c>
      <c r="G50" s="93">
        <v>330</v>
      </c>
      <c r="H50" s="93">
        <v>0</v>
      </c>
      <c r="I50" s="94" t="s">
        <v>479</v>
      </c>
      <c r="J50" s="74"/>
    </row>
    <row r="51" spans="1:10" s="96" customFormat="1" ht="41.25" customHeight="1">
      <c r="A51" s="68"/>
      <c r="B51" s="69" t="s">
        <v>480</v>
      </c>
      <c r="C51" s="68" t="s">
        <v>481</v>
      </c>
      <c r="D51" s="91">
        <v>630</v>
      </c>
      <c r="E51" s="69">
        <v>0</v>
      </c>
      <c r="F51" s="91">
        <f t="shared" si="0"/>
        <v>630</v>
      </c>
      <c r="G51" s="93">
        <v>630</v>
      </c>
      <c r="H51" s="93">
        <v>0</v>
      </c>
      <c r="I51" s="94" t="s">
        <v>479</v>
      </c>
      <c r="J51" s="74"/>
    </row>
    <row r="52" spans="1:10" s="96" customFormat="1" ht="19.5" customHeight="1">
      <c r="A52" s="68"/>
      <c r="B52" s="69" t="s">
        <v>429</v>
      </c>
      <c r="C52" s="68"/>
      <c r="D52" s="91"/>
      <c r="E52" s="91"/>
      <c r="F52" s="91">
        <f t="shared" si="0"/>
        <v>100</v>
      </c>
      <c r="G52" s="91">
        <v>0</v>
      </c>
      <c r="H52" s="91">
        <v>100</v>
      </c>
      <c r="I52" s="94"/>
      <c r="J52" s="74"/>
    </row>
    <row r="53" spans="1:10" s="89" customFormat="1" ht="41.25" customHeight="1">
      <c r="A53" s="84">
        <v>2</v>
      </c>
      <c r="B53" s="105" t="s">
        <v>482</v>
      </c>
      <c r="C53" s="84"/>
      <c r="D53" s="97">
        <f>SUM(D54:D54)</f>
        <v>350</v>
      </c>
      <c r="E53" s="97">
        <f>SUM(E54:E54)</f>
        <v>0</v>
      </c>
      <c r="F53" s="97">
        <f>F54</f>
        <v>350</v>
      </c>
      <c r="G53" s="97">
        <f>SUM(G54:G54)</f>
        <v>350</v>
      </c>
      <c r="H53" s="97">
        <f>SUM(H54:H54)</f>
        <v>0</v>
      </c>
      <c r="I53" s="87"/>
      <c r="J53" s="107"/>
    </row>
    <row r="54" spans="1:10" s="96" customFormat="1" ht="45.75" customHeight="1">
      <c r="A54" s="68"/>
      <c r="B54" s="69" t="s">
        <v>483</v>
      </c>
      <c r="C54" s="68" t="s">
        <v>484</v>
      </c>
      <c r="D54" s="91">
        <v>350</v>
      </c>
      <c r="E54" s="91">
        <v>0</v>
      </c>
      <c r="F54" s="91">
        <f t="shared" si="0"/>
        <v>350</v>
      </c>
      <c r="G54" s="93">
        <v>350</v>
      </c>
      <c r="H54" s="93">
        <v>0</v>
      </c>
      <c r="I54" s="94" t="s">
        <v>485</v>
      </c>
      <c r="J54" s="74"/>
    </row>
    <row r="55" spans="1:10" s="89" customFormat="1" ht="42.75" customHeight="1">
      <c r="A55" s="84">
        <v>3</v>
      </c>
      <c r="B55" s="105" t="s">
        <v>486</v>
      </c>
      <c r="C55" s="84"/>
      <c r="D55" s="97">
        <f>SUM(D56:D57)</f>
        <v>1261</v>
      </c>
      <c r="E55" s="97">
        <f>SUM(E56:E57)</f>
        <v>600</v>
      </c>
      <c r="F55" s="97">
        <f>SUM(F56:F57)</f>
        <v>600</v>
      </c>
      <c r="G55" s="97">
        <f>SUM(G56:G57)</f>
        <v>600</v>
      </c>
      <c r="H55" s="97">
        <f>SUM(H56:H57)</f>
        <v>0</v>
      </c>
      <c r="I55" s="87"/>
      <c r="J55" s="107"/>
    </row>
    <row r="56" spans="1:10" s="96" customFormat="1" ht="54" customHeight="1">
      <c r="A56" s="68"/>
      <c r="B56" s="69" t="s">
        <v>487</v>
      </c>
      <c r="C56" s="68" t="s">
        <v>488</v>
      </c>
      <c r="D56" s="91">
        <v>701</v>
      </c>
      <c r="E56" s="91">
        <v>600</v>
      </c>
      <c r="F56" s="91">
        <f t="shared" si="0"/>
        <v>100</v>
      </c>
      <c r="G56" s="93">
        <v>100</v>
      </c>
      <c r="H56" s="93">
        <v>0</v>
      </c>
      <c r="I56" s="94" t="s">
        <v>489</v>
      </c>
      <c r="J56" s="74"/>
    </row>
    <row r="57" spans="1:10" s="96" customFormat="1" ht="50.25" customHeight="1">
      <c r="A57" s="68"/>
      <c r="B57" s="69" t="s">
        <v>490</v>
      </c>
      <c r="C57" s="68" t="s">
        <v>491</v>
      </c>
      <c r="D57" s="69">
        <v>560</v>
      </c>
      <c r="E57" s="69">
        <v>0</v>
      </c>
      <c r="F57" s="91">
        <f t="shared" si="0"/>
        <v>500</v>
      </c>
      <c r="G57" s="93">
        <v>500</v>
      </c>
      <c r="H57" s="93">
        <v>0</v>
      </c>
      <c r="I57" s="94" t="s">
        <v>489</v>
      </c>
      <c r="J57" s="74"/>
    </row>
    <row r="58" spans="1:10" s="83" customFormat="1" ht="19.5" customHeight="1">
      <c r="A58" s="9" t="s">
        <v>340</v>
      </c>
      <c r="B58" s="102" t="s">
        <v>492</v>
      </c>
      <c r="C58" s="9"/>
      <c r="D58" s="109">
        <f>D59+D62</f>
        <v>1100</v>
      </c>
      <c r="E58" s="109">
        <f>E59+E62</f>
        <v>600</v>
      </c>
      <c r="F58" s="109">
        <f t="shared" si="0"/>
        <v>800</v>
      </c>
      <c r="G58" s="109">
        <f>G59+G62</f>
        <v>700</v>
      </c>
      <c r="H58" s="109">
        <f>H59+H62</f>
        <v>100</v>
      </c>
      <c r="I58" s="81"/>
      <c r="J58" s="104"/>
    </row>
    <row r="59" spans="1:10" s="89" customFormat="1" ht="19.5" customHeight="1">
      <c r="A59" s="84">
        <v>1</v>
      </c>
      <c r="B59" s="105" t="s">
        <v>493</v>
      </c>
      <c r="C59" s="84"/>
      <c r="D59" s="97">
        <f>SUM(D60:D61)</f>
        <v>1100</v>
      </c>
      <c r="E59" s="97">
        <f>SUM(E60:E61)</f>
        <v>600</v>
      </c>
      <c r="F59" s="97">
        <f>SUM(F60:F61)</f>
        <v>600</v>
      </c>
      <c r="G59" s="97">
        <f>SUM(G60:G61)</f>
        <v>500</v>
      </c>
      <c r="H59" s="97">
        <f>SUM(H60:H61)</f>
        <v>100</v>
      </c>
      <c r="I59" s="87"/>
      <c r="J59" s="107"/>
    </row>
    <row r="60" spans="1:10" s="96" customFormat="1" ht="86.25" customHeight="1">
      <c r="A60" s="68"/>
      <c r="B60" s="69" t="s">
        <v>494</v>
      </c>
      <c r="C60" s="68" t="s">
        <v>495</v>
      </c>
      <c r="D60" s="91">
        <v>1100</v>
      </c>
      <c r="E60" s="69">
        <v>600</v>
      </c>
      <c r="F60" s="91">
        <f t="shared" si="0"/>
        <v>500</v>
      </c>
      <c r="G60" s="93">
        <v>500</v>
      </c>
      <c r="H60" s="93">
        <v>0</v>
      </c>
      <c r="I60" s="94" t="s">
        <v>439</v>
      </c>
      <c r="J60" s="74"/>
    </row>
    <row r="61" spans="1:10" s="96" customFormat="1" ht="32.25" customHeight="1">
      <c r="A61" s="68"/>
      <c r="B61" s="69" t="s">
        <v>429</v>
      </c>
      <c r="C61" s="68"/>
      <c r="D61" s="91"/>
      <c r="E61" s="69"/>
      <c r="F61" s="91">
        <f t="shared" si="0"/>
        <v>100</v>
      </c>
      <c r="G61" s="93"/>
      <c r="H61" s="93">
        <v>100</v>
      </c>
      <c r="I61" s="94" t="s">
        <v>496</v>
      </c>
      <c r="J61" s="74"/>
    </row>
    <row r="62" spans="1:10" s="89" customFormat="1" ht="81" customHeight="1">
      <c r="A62" s="84">
        <v>2</v>
      </c>
      <c r="B62" s="105" t="s">
        <v>497</v>
      </c>
      <c r="C62" s="84"/>
      <c r="D62" s="97"/>
      <c r="E62" s="97"/>
      <c r="F62" s="97">
        <f>G62+H62</f>
        <v>200</v>
      </c>
      <c r="G62" s="97">
        <v>200</v>
      </c>
      <c r="H62" s="97">
        <v>0</v>
      </c>
      <c r="I62" s="94" t="s">
        <v>439</v>
      </c>
      <c r="J62" s="107"/>
    </row>
    <row r="63" spans="1:10" s="83" customFormat="1" ht="73.5" customHeight="1">
      <c r="A63" s="9" t="s">
        <v>353</v>
      </c>
      <c r="B63" s="102" t="s">
        <v>498</v>
      </c>
      <c r="C63" s="9"/>
      <c r="D63" s="109">
        <f>D64</f>
        <v>0</v>
      </c>
      <c r="E63" s="109">
        <f>E64</f>
        <v>0</v>
      </c>
      <c r="F63" s="109">
        <f t="shared" si="0"/>
        <v>400</v>
      </c>
      <c r="G63" s="109">
        <v>400</v>
      </c>
      <c r="H63" s="109">
        <f>H64</f>
        <v>0</v>
      </c>
      <c r="I63" s="94" t="s">
        <v>439</v>
      </c>
      <c r="J63" s="104"/>
    </row>
    <row r="64" spans="1:10" s="89" customFormat="1" ht="42.75" customHeight="1">
      <c r="A64" s="84">
        <v>1</v>
      </c>
      <c r="B64" s="105" t="s">
        <v>499</v>
      </c>
      <c r="C64" s="84"/>
      <c r="D64" s="97"/>
      <c r="E64" s="97"/>
      <c r="F64" s="97"/>
      <c r="G64" s="97"/>
      <c r="H64" s="97"/>
      <c r="I64" s="87"/>
      <c r="J64" s="107"/>
    </row>
    <row r="65" spans="1:10" s="83" customFormat="1" ht="81" customHeight="1">
      <c r="A65" s="9" t="s">
        <v>377</v>
      </c>
      <c r="B65" s="102" t="s">
        <v>500</v>
      </c>
      <c r="C65" s="9"/>
      <c r="D65" s="109">
        <f>D66+D67</f>
        <v>0</v>
      </c>
      <c r="E65" s="109">
        <f>E66+E67</f>
        <v>0</v>
      </c>
      <c r="F65" s="109">
        <f t="shared" si="0"/>
        <v>600</v>
      </c>
      <c r="G65" s="109">
        <v>600</v>
      </c>
      <c r="H65" s="109">
        <f>H66+H67</f>
        <v>0</v>
      </c>
      <c r="I65" s="94" t="s">
        <v>439</v>
      </c>
      <c r="J65" s="104"/>
    </row>
    <row r="66" spans="1:10" s="89" customFormat="1" ht="19.5" customHeight="1">
      <c r="A66" s="84">
        <v>1</v>
      </c>
      <c r="B66" s="105" t="s">
        <v>501</v>
      </c>
      <c r="C66" s="84"/>
      <c r="D66" s="97"/>
      <c r="E66" s="97"/>
      <c r="F66" s="97"/>
      <c r="G66" s="97"/>
      <c r="H66" s="97"/>
      <c r="I66" s="87"/>
      <c r="J66" s="107"/>
    </row>
    <row r="67" spans="1:10" s="89" customFormat="1" ht="19.5" customHeight="1">
      <c r="A67" s="84">
        <v>2</v>
      </c>
      <c r="B67" s="105" t="s">
        <v>502</v>
      </c>
      <c r="C67" s="84"/>
      <c r="D67" s="97"/>
      <c r="E67" s="97"/>
      <c r="F67" s="97"/>
      <c r="G67" s="97"/>
      <c r="H67" s="97"/>
      <c r="I67" s="87"/>
      <c r="J67" s="107"/>
    </row>
    <row r="68" spans="1:10" s="114" customFormat="1" ht="19.5" customHeight="1">
      <c r="A68" s="110"/>
      <c r="B68" s="110"/>
      <c r="C68" s="110"/>
      <c r="D68" s="110"/>
      <c r="E68" s="110"/>
      <c r="F68" s="111"/>
      <c r="G68" s="111"/>
      <c r="H68" s="111"/>
      <c r="I68" s="112"/>
      <c r="J68" s="113"/>
    </row>
    <row r="69" spans="1:9" s="23" customFormat="1" ht="19.5" customHeight="1">
      <c r="A69" s="115"/>
      <c r="B69" s="115"/>
      <c r="C69" s="116"/>
      <c r="D69" s="116"/>
      <c r="E69" s="116"/>
      <c r="I69" s="3"/>
    </row>
    <row r="70" spans="3:9" s="23" customFormat="1" ht="19.5" customHeight="1">
      <c r="C70" s="3"/>
      <c r="I70" s="3"/>
    </row>
    <row r="71" spans="3:9" s="23" customFormat="1" ht="19.5" customHeight="1">
      <c r="C71" s="3"/>
      <c r="G71" s="117"/>
      <c r="I71" s="3"/>
    </row>
    <row r="72" spans="3:9" s="23" customFormat="1" ht="19.5" customHeight="1">
      <c r="C72" s="3"/>
      <c r="I72" s="3"/>
    </row>
    <row r="73" spans="3:9" s="23" customFormat="1" ht="19.5" customHeight="1">
      <c r="C73" s="3"/>
      <c r="I73" s="3"/>
    </row>
    <row r="74" spans="3:9" s="23" customFormat="1" ht="19.5" customHeight="1">
      <c r="C74" s="3"/>
      <c r="I74" s="3"/>
    </row>
    <row r="75" spans="3:9" s="23" customFormat="1" ht="19.5" customHeight="1">
      <c r="C75" s="3"/>
      <c r="I75" s="3"/>
    </row>
    <row r="76" spans="3:9" s="23" customFormat="1" ht="19.5" customHeight="1">
      <c r="C76" s="3"/>
      <c r="I76" s="3"/>
    </row>
    <row r="77" spans="3:9" s="23" customFormat="1" ht="19.5" customHeight="1">
      <c r="C77" s="3"/>
      <c r="I77" s="3"/>
    </row>
    <row r="78" spans="3:9" s="23" customFormat="1" ht="19.5" customHeight="1">
      <c r="C78" s="3"/>
      <c r="I78" s="3"/>
    </row>
    <row r="79" spans="3:9" s="23" customFormat="1" ht="19.5" customHeight="1">
      <c r="C79" s="3"/>
      <c r="I79" s="3"/>
    </row>
    <row r="80" spans="3:9" s="23" customFormat="1" ht="19.5" customHeight="1">
      <c r="C80" s="3"/>
      <c r="I80" s="3"/>
    </row>
    <row r="81" spans="3:9" s="23" customFormat="1" ht="19.5" customHeight="1">
      <c r="C81" s="3"/>
      <c r="I81" s="3"/>
    </row>
    <row r="82" spans="3:9" s="23" customFormat="1" ht="19.5" customHeight="1">
      <c r="C82" s="3"/>
      <c r="I82" s="3"/>
    </row>
    <row r="83" spans="3:9" s="23" customFormat="1" ht="19.5" customHeight="1">
      <c r="C83" s="3"/>
      <c r="I83" s="3"/>
    </row>
    <row r="84" spans="3:9" s="23" customFormat="1" ht="19.5" customHeight="1">
      <c r="C84" s="3"/>
      <c r="I84" s="3"/>
    </row>
    <row r="85" spans="3:9" s="23" customFormat="1" ht="19.5" customHeight="1">
      <c r="C85" s="3"/>
      <c r="I85" s="3"/>
    </row>
    <row r="86" spans="3:9" s="23" customFormat="1" ht="19.5" customHeight="1">
      <c r="C86" s="3"/>
      <c r="I86" s="3"/>
    </row>
    <row r="87" spans="3:9" s="23" customFormat="1" ht="19.5" customHeight="1">
      <c r="C87" s="3"/>
      <c r="I87" s="3"/>
    </row>
    <row r="88" spans="3:9" s="23" customFormat="1" ht="19.5" customHeight="1">
      <c r="C88" s="3"/>
      <c r="I88" s="3"/>
    </row>
    <row r="89" spans="3:9" s="23" customFormat="1" ht="19.5" customHeight="1">
      <c r="C89" s="3"/>
      <c r="I89" s="3"/>
    </row>
    <row r="90" spans="3:9" s="23" customFormat="1" ht="19.5" customHeight="1">
      <c r="C90" s="3"/>
      <c r="I90" s="3"/>
    </row>
    <row r="91" spans="3:9" s="23" customFormat="1" ht="19.5" customHeight="1">
      <c r="C91" s="3"/>
      <c r="I91" s="3"/>
    </row>
    <row r="92" spans="3:9" s="23" customFormat="1" ht="19.5" customHeight="1">
      <c r="C92" s="3"/>
      <c r="I92" s="3"/>
    </row>
    <row r="93" spans="3:9" s="23" customFormat="1" ht="19.5" customHeight="1">
      <c r="C93" s="3"/>
      <c r="I93" s="3"/>
    </row>
    <row r="94" spans="3:9" s="23" customFormat="1" ht="19.5" customHeight="1">
      <c r="C94" s="3"/>
      <c r="I94" s="3"/>
    </row>
    <row r="95" spans="3:9" s="23" customFormat="1" ht="19.5" customHeight="1">
      <c r="C95" s="3"/>
      <c r="I95" s="3"/>
    </row>
    <row r="96" spans="3:9" s="23" customFormat="1" ht="19.5" customHeight="1">
      <c r="C96" s="3"/>
      <c r="I96" s="3"/>
    </row>
    <row r="97" spans="3:9" s="23" customFormat="1" ht="19.5" customHeight="1">
      <c r="C97" s="3"/>
      <c r="I97" s="3"/>
    </row>
    <row r="98" spans="3:9" s="23" customFormat="1" ht="19.5" customHeight="1">
      <c r="C98" s="3"/>
      <c r="I98" s="3"/>
    </row>
    <row r="99" spans="3:9" s="23" customFormat="1" ht="19.5" customHeight="1">
      <c r="C99" s="3"/>
      <c r="I99" s="3"/>
    </row>
    <row r="100" spans="3:9" s="23" customFormat="1" ht="19.5" customHeight="1">
      <c r="C100" s="3"/>
      <c r="I100" s="3"/>
    </row>
    <row r="101" spans="3:9" s="23" customFormat="1" ht="19.5" customHeight="1">
      <c r="C101" s="3"/>
      <c r="I101" s="3"/>
    </row>
    <row r="102" spans="3:9" s="23" customFormat="1" ht="19.5" customHeight="1">
      <c r="C102" s="3"/>
      <c r="I102" s="3"/>
    </row>
    <row r="103" spans="3:9" s="23" customFormat="1" ht="19.5" customHeight="1">
      <c r="C103" s="3"/>
      <c r="I103" s="3"/>
    </row>
    <row r="104" spans="3:9" s="23" customFormat="1" ht="19.5" customHeight="1">
      <c r="C104" s="3"/>
      <c r="I104" s="3"/>
    </row>
    <row r="105" spans="3:9" s="23" customFormat="1" ht="19.5" customHeight="1">
      <c r="C105" s="3"/>
      <c r="I105" s="3"/>
    </row>
    <row r="106" spans="3:9" s="23" customFormat="1" ht="19.5" customHeight="1">
      <c r="C106" s="3"/>
      <c r="I106" s="3"/>
    </row>
    <row r="107" spans="3:9" s="23" customFormat="1" ht="19.5" customHeight="1">
      <c r="C107" s="3"/>
      <c r="I107" s="3"/>
    </row>
    <row r="108" spans="3:9" s="23" customFormat="1" ht="19.5" customHeight="1">
      <c r="C108" s="3"/>
      <c r="I108" s="3"/>
    </row>
    <row r="109" spans="3:9" s="23" customFormat="1" ht="19.5" customHeight="1">
      <c r="C109" s="3"/>
      <c r="I109" s="3"/>
    </row>
    <row r="110" spans="3:9" s="23" customFormat="1" ht="19.5" customHeight="1">
      <c r="C110" s="3"/>
      <c r="I110" s="3"/>
    </row>
    <row r="111" spans="3:9" s="23" customFormat="1" ht="19.5" customHeight="1">
      <c r="C111" s="3"/>
      <c r="I111" s="3"/>
    </row>
    <row r="112" spans="3:9" s="23" customFormat="1" ht="19.5" customHeight="1">
      <c r="C112" s="3"/>
      <c r="I112" s="3"/>
    </row>
    <row r="113" spans="3:9" s="23" customFormat="1" ht="19.5" customHeight="1">
      <c r="C113" s="3"/>
      <c r="I113" s="3"/>
    </row>
    <row r="114" spans="3:9" s="23" customFormat="1" ht="19.5" customHeight="1">
      <c r="C114" s="3"/>
      <c r="I114" s="3"/>
    </row>
    <row r="115" spans="3:9" s="23" customFormat="1" ht="19.5" customHeight="1">
      <c r="C115" s="3"/>
      <c r="I115" s="3"/>
    </row>
    <row r="116" spans="3:9" s="23" customFormat="1" ht="19.5" customHeight="1">
      <c r="C116" s="3"/>
      <c r="I116" s="3"/>
    </row>
    <row r="117" spans="3:9" s="23" customFormat="1" ht="19.5" customHeight="1">
      <c r="C117" s="3"/>
      <c r="I117" s="3"/>
    </row>
    <row r="118" spans="3:9" s="23" customFormat="1" ht="19.5" customHeight="1">
      <c r="C118" s="3"/>
      <c r="I118" s="3"/>
    </row>
    <row r="119" spans="3:9" s="23" customFormat="1" ht="19.5" customHeight="1">
      <c r="C119" s="3"/>
      <c r="I119" s="3"/>
    </row>
    <row r="120" spans="3:9" s="23" customFormat="1" ht="19.5" customHeight="1">
      <c r="C120" s="3"/>
      <c r="I120" s="3"/>
    </row>
    <row r="121" spans="3:9" s="23" customFormat="1" ht="19.5" customHeight="1">
      <c r="C121" s="3"/>
      <c r="I121" s="3"/>
    </row>
    <row r="122" spans="3:9" s="23" customFormat="1" ht="19.5" customHeight="1">
      <c r="C122" s="3"/>
      <c r="I122" s="3"/>
    </row>
    <row r="123" spans="3:9" s="23" customFormat="1" ht="19.5" customHeight="1">
      <c r="C123" s="3"/>
      <c r="I123" s="3"/>
    </row>
    <row r="124" spans="3:9" s="23" customFormat="1" ht="19.5" customHeight="1">
      <c r="C124" s="3"/>
      <c r="I124" s="3"/>
    </row>
    <row r="125" spans="3:9" s="23" customFormat="1" ht="19.5" customHeight="1">
      <c r="C125" s="3"/>
      <c r="I125" s="3"/>
    </row>
    <row r="126" spans="3:9" s="23" customFormat="1" ht="19.5" customHeight="1">
      <c r="C126" s="3"/>
      <c r="I126" s="3"/>
    </row>
    <row r="127" spans="3:9" s="23" customFormat="1" ht="19.5" customHeight="1">
      <c r="C127" s="3"/>
      <c r="I127" s="3"/>
    </row>
    <row r="128" spans="3:9" s="23" customFormat="1" ht="19.5" customHeight="1">
      <c r="C128" s="3"/>
      <c r="I128" s="3"/>
    </row>
    <row r="129" spans="3:9" s="23" customFormat="1" ht="19.5" customHeight="1">
      <c r="C129" s="3"/>
      <c r="I129" s="3"/>
    </row>
    <row r="130" spans="3:9" s="23" customFormat="1" ht="19.5" customHeight="1">
      <c r="C130" s="3"/>
      <c r="I130" s="3"/>
    </row>
    <row r="131" spans="3:9" s="23" customFormat="1" ht="19.5" customHeight="1">
      <c r="C131" s="3"/>
      <c r="I131" s="3"/>
    </row>
    <row r="132" spans="3:9" s="23" customFormat="1" ht="19.5" customHeight="1">
      <c r="C132" s="3"/>
      <c r="I132" s="3"/>
    </row>
    <row r="133" spans="3:9" s="23" customFormat="1" ht="19.5" customHeight="1">
      <c r="C133" s="3"/>
      <c r="I133" s="3"/>
    </row>
    <row r="134" spans="3:9" s="23" customFormat="1" ht="19.5" customHeight="1">
      <c r="C134" s="3"/>
      <c r="I134" s="3"/>
    </row>
  </sheetData>
  <mergeCells count="15">
    <mergeCell ref="A1:J1"/>
    <mergeCell ref="A2:J2"/>
    <mergeCell ref="H3:J3"/>
    <mergeCell ref="A4:A7"/>
    <mergeCell ref="B4:B7"/>
    <mergeCell ref="C4:D4"/>
    <mergeCell ref="E4:E7"/>
    <mergeCell ref="F4:H4"/>
    <mergeCell ref="I4:I7"/>
    <mergeCell ref="J4:J7"/>
    <mergeCell ref="H5:H7"/>
    <mergeCell ref="C5:C7"/>
    <mergeCell ref="D5:D7"/>
    <mergeCell ref="F5:F7"/>
    <mergeCell ref="G5:G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213"/>
  <sheetViews>
    <sheetView tabSelected="1" workbookViewId="0" topLeftCell="A1">
      <selection activeCell="A1" sqref="A1:H1"/>
    </sheetView>
  </sheetViews>
  <sheetFormatPr defaultColWidth="8.796875" defaultRowHeight="15"/>
  <cols>
    <col min="2" max="2" width="29" style="0" customWidth="1"/>
    <col min="3" max="3" width="13.3984375" style="0" customWidth="1"/>
    <col min="8" max="8" width="11.09765625" style="0" customWidth="1"/>
  </cols>
  <sheetData>
    <row r="1" spans="1:8" ht="17.25">
      <c r="A1" s="278" t="s">
        <v>509</v>
      </c>
      <c r="B1" s="278"/>
      <c r="C1" s="278"/>
      <c r="D1" s="278"/>
      <c r="E1" s="278"/>
      <c r="F1" s="278"/>
      <c r="G1" s="278"/>
      <c r="H1" s="278"/>
    </row>
    <row r="2" spans="1:8" ht="18.75">
      <c r="A2" s="260" t="s">
        <v>507</v>
      </c>
      <c r="B2" s="249"/>
      <c r="C2" s="249"/>
      <c r="D2" s="249"/>
      <c r="E2" s="249"/>
      <c r="F2" s="249"/>
      <c r="G2" s="249"/>
      <c r="H2" s="249"/>
    </row>
    <row r="3" spans="1:8" ht="45" customHeight="1">
      <c r="A3" s="130"/>
      <c r="B3" s="131"/>
      <c r="C3" s="207"/>
      <c r="D3" s="131"/>
      <c r="E3" s="131"/>
      <c r="F3" s="145"/>
      <c r="G3" s="208" t="s">
        <v>510</v>
      </c>
      <c r="H3" s="208"/>
    </row>
    <row r="4" spans="1:8" ht="17.25">
      <c r="A4" s="275" t="s">
        <v>1</v>
      </c>
      <c r="B4" s="275" t="s">
        <v>511</v>
      </c>
      <c r="C4" s="275" t="s">
        <v>512</v>
      </c>
      <c r="D4" s="275" t="s">
        <v>513</v>
      </c>
      <c r="E4" s="275" t="s">
        <v>514</v>
      </c>
      <c r="F4" s="279" t="s">
        <v>515</v>
      </c>
      <c r="G4" s="280"/>
      <c r="H4" s="275" t="s">
        <v>516</v>
      </c>
    </row>
    <row r="5" spans="1:8" ht="71.25">
      <c r="A5" s="277"/>
      <c r="B5" s="277"/>
      <c r="C5" s="277"/>
      <c r="D5" s="277"/>
      <c r="E5" s="277"/>
      <c r="F5" s="209" t="s">
        <v>517</v>
      </c>
      <c r="G5" s="209" t="s">
        <v>798</v>
      </c>
      <c r="H5" s="277"/>
    </row>
    <row r="6" spans="1:8" ht="17.25">
      <c r="A6" s="244" t="s">
        <v>254</v>
      </c>
      <c r="B6" s="244" t="s">
        <v>286</v>
      </c>
      <c r="C6" s="245">
        <v>1</v>
      </c>
      <c r="D6" s="244">
        <v>2</v>
      </c>
      <c r="E6" s="244">
        <v>3</v>
      </c>
      <c r="F6" s="245">
        <v>4</v>
      </c>
      <c r="G6" s="244">
        <v>5</v>
      </c>
      <c r="H6" s="244">
        <v>6</v>
      </c>
    </row>
    <row r="7" spans="1:8" ht="17.25">
      <c r="A7" s="210"/>
      <c r="B7" s="211" t="s">
        <v>518</v>
      </c>
      <c r="C7" s="212"/>
      <c r="D7" s="213"/>
      <c r="E7" s="213">
        <f>E8+E22+E44+E53+E63+E92+E112+E139+E158+E183+E210</f>
        <v>36999</v>
      </c>
      <c r="F7" s="213">
        <f>F8+F22+F44+F53+F63+F92+F112+F139+F158+F183+F210</f>
        <v>25759</v>
      </c>
      <c r="G7" s="213">
        <f>G8+G22+G44+G53+G63+G92+G112+G139+G158+G183+G210</f>
        <v>11240</v>
      </c>
      <c r="H7" s="214"/>
    </row>
    <row r="8" spans="1:8" ht="17.25">
      <c r="A8" s="211" t="s">
        <v>307</v>
      </c>
      <c r="B8" s="215" t="s">
        <v>799</v>
      </c>
      <c r="C8" s="216"/>
      <c r="D8" s="213"/>
      <c r="E8" s="213">
        <f>F8+G8</f>
        <v>2756</v>
      </c>
      <c r="F8" s="213">
        <f>F9+F13+F19+F21</f>
        <v>2600</v>
      </c>
      <c r="G8" s="213">
        <f>G9+G13+G19+G21</f>
        <v>156</v>
      </c>
      <c r="H8" s="217"/>
    </row>
    <row r="9" spans="1:8" ht="17.25">
      <c r="A9" s="210">
        <v>1</v>
      </c>
      <c r="B9" s="215" t="s">
        <v>519</v>
      </c>
      <c r="C9" s="216"/>
      <c r="D9" s="213">
        <f>D10</f>
        <v>5279</v>
      </c>
      <c r="E9" s="213">
        <f>F9+G9</f>
        <v>1300</v>
      </c>
      <c r="F9" s="213">
        <f>F10</f>
        <v>1300</v>
      </c>
      <c r="G9" s="213">
        <f>G10</f>
        <v>0</v>
      </c>
      <c r="H9" s="217"/>
    </row>
    <row r="10" spans="1:8" ht="17.25">
      <c r="A10" s="210"/>
      <c r="B10" s="215" t="s">
        <v>520</v>
      </c>
      <c r="C10" s="216"/>
      <c r="D10" s="213">
        <f>SUM(D11:D12)</f>
        <v>5279</v>
      </c>
      <c r="E10" s="213">
        <f>F10+G10</f>
        <v>1300</v>
      </c>
      <c r="F10" s="213">
        <f>SUM(F11:F12)</f>
        <v>1300</v>
      </c>
      <c r="G10" s="213">
        <f>SUM(G11:G12)</f>
        <v>0</v>
      </c>
      <c r="H10" s="217"/>
    </row>
    <row r="11" spans="1:8" ht="45">
      <c r="A11" s="218" t="s">
        <v>9</v>
      </c>
      <c r="B11" s="219" t="s">
        <v>521</v>
      </c>
      <c r="C11" s="219" t="s">
        <v>522</v>
      </c>
      <c r="D11" s="220">
        <v>2559</v>
      </c>
      <c r="E11" s="220">
        <f>F11+G11</f>
        <v>800</v>
      </c>
      <c r="F11" s="220">
        <v>800</v>
      </c>
      <c r="G11" s="220"/>
      <c r="H11" s="221" t="s">
        <v>523</v>
      </c>
    </row>
    <row r="12" spans="1:8" ht="45">
      <c r="A12" s="218" t="s">
        <v>12</v>
      </c>
      <c r="B12" s="219" t="s">
        <v>524</v>
      </c>
      <c r="C12" s="219" t="s">
        <v>525</v>
      </c>
      <c r="D12" s="220">
        <v>2720</v>
      </c>
      <c r="E12" s="220">
        <f>F12+G12</f>
        <v>500</v>
      </c>
      <c r="F12" s="220">
        <v>500</v>
      </c>
      <c r="G12" s="220"/>
      <c r="H12" s="221" t="s">
        <v>523</v>
      </c>
    </row>
    <row r="13" spans="1:8" ht="17.25">
      <c r="A13" s="211">
        <v>2</v>
      </c>
      <c r="B13" s="215" t="s">
        <v>526</v>
      </c>
      <c r="C13" s="216"/>
      <c r="D13" s="213">
        <f>D14</f>
        <v>2228</v>
      </c>
      <c r="E13" s="213">
        <f>E14</f>
        <v>1300</v>
      </c>
      <c r="F13" s="213">
        <f>F14</f>
        <v>1300</v>
      </c>
      <c r="G13" s="213">
        <f>G14</f>
        <v>0</v>
      </c>
      <c r="H13" s="221"/>
    </row>
    <row r="14" spans="1:8" ht="17.25">
      <c r="A14" s="211"/>
      <c r="B14" s="215" t="s">
        <v>520</v>
      </c>
      <c r="C14" s="216"/>
      <c r="D14" s="213">
        <f>SUM(D15:D18)</f>
        <v>2228</v>
      </c>
      <c r="E14" s="213">
        <f>SUM(E15:E18)</f>
        <v>1300</v>
      </c>
      <c r="F14" s="213">
        <f>SUM(F15:F18)</f>
        <v>1300</v>
      </c>
      <c r="G14" s="213">
        <f>SUM(G15:G18)</f>
        <v>0</v>
      </c>
      <c r="H14" s="221"/>
    </row>
    <row r="15" spans="1:8" ht="45.75">
      <c r="A15" s="222" t="s">
        <v>312</v>
      </c>
      <c r="B15" s="219" t="s">
        <v>527</v>
      </c>
      <c r="C15" s="223" t="s">
        <v>528</v>
      </c>
      <c r="D15" s="220">
        <v>595</v>
      </c>
      <c r="E15" s="220">
        <f>F15+G15</f>
        <v>360</v>
      </c>
      <c r="F15" s="220">
        <v>360</v>
      </c>
      <c r="G15" s="220"/>
      <c r="H15" s="221" t="s">
        <v>529</v>
      </c>
    </row>
    <row r="16" spans="1:8" ht="45.75">
      <c r="A16" s="222" t="s">
        <v>315</v>
      </c>
      <c r="B16" s="219" t="s">
        <v>530</v>
      </c>
      <c r="C16" s="223" t="s">
        <v>531</v>
      </c>
      <c r="D16" s="220">
        <v>425</v>
      </c>
      <c r="E16" s="220">
        <f>F16+G16</f>
        <v>250</v>
      </c>
      <c r="F16" s="220">
        <v>250</v>
      </c>
      <c r="G16" s="220"/>
      <c r="H16" s="221" t="s">
        <v>529</v>
      </c>
    </row>
    <row r="17" spans="1:8" ht="45.75">
      <c r="A17" s="222" t="s">
        <v>318</v>
      </c>
      <c r="B17" s="219" t="s">
        <v>532</v>
      </c>
      <c r="C17" s="223" t="s">
        <v>533</v>
      </c>
      <c r="D17" s="220">
        <v>211</v>
      </c>
      <c r="E17" s="220">
        <f>F17+G17</f>
        <v>130</v>
      </c>
      <c r="F17" s="220">
        <v>130</v>
      </c>
      <c r="G17" s="220"/>
      <c r="H17" s="221" t="s">
        <v>529</v>
      </c>
    </row>
    <row r="18" spans="1:8" ht="45.75">
      <c r="A18" s="222" t="s">
        <v>534</v>
      </c>
      <c r="B18" s="219" t="s">
        <v>535</v>
      </c>
      <c r="C18" s="223" t="s">
        <v>536</v>
      </c>
      <c r="D18" s="220">
        <v>997</v>
      </c>
      <c r="E18" s="220">
        <f>F18+G18</f>
        <v>560</v>
      </c>
      <c r="F18" s="220">
        <v>560</v>
      </c>
      <c r="G18" s="220"/>
      <c r="H18" s="221" t="s">
        <v>529</v>
      </c>
    </row>
    <row r="19" spans="1:8" ht="17.25">
      <c r="A19" s="211">
        <v>3</v>
      </c>
      <c r="B19" s="215" t="s">
        <v>537</v>
      </c>
      <c r="C19" s="216"/>
      <c r="D19" s="213">
        <f>D20</f>
        <v>0</v>
      </c>
      <c r="E19" s="213">
        <f>E20</f>
        <v>136</v>
      </c>
      <c r="F19" s="213">
        <f>F20</f>
        <v>0</v>
      </c>
      <c r="G19" s="213">
        <f>G20</f>
        <v>136</v>
      </c>
      <c r="H19" s="221"/>
    </row>
    <row r="20" spans="1:8" ht="25.5">
      <c r="A20" s="222" t="s">
        <v>28</v>
      </c>
      <c r="B20" s="224" t="s">
        <v>538</v>
      </c>
      <c r="C20" s="219"/>
      <c r="D20" s="220"/>
      <c r="E20" s="220">
        <f>F20+G20</f>
        <v>136</v>
      </c>
      <c r="F20" s="220"/>
      <c r="G20" s="220">
        <v>136</v>
      </c>
      <c r="H20" s="221" t="s">
        <v>539</v>
      </c>
    </row>
    <row r="21" spans="1:8" ht="17.25">
      <c r="A21" s="211">
        <v>4</v>
      </c>
      <c r="B21" s="215" t="s">
        <v>540</v>
      </c>
      <c r="C21" s="216"/>
      <c r="D21" s="213"/>
      <c r="E21" s="213">
        <f>F21+G21</f>
        <v>20</v>
      </c>
      <c r="F21" s="213"/>
      <c r="G21" s="213">
        <v>20</v>
      </c>
      <c r="H21" s="221" t="s">
        <v>541</v>
      </c>
    </row>
    <row r="22" spans="1:8" ht="17.25">
      <c r="A22" s="211" t="s">
        <v>326</v>
      </c>
      <c r="B22" s="215" t="s">
        <v>492</v>
      </c>
      <c r="C22" s="216"/>
      <c r="D22" s="213"/>
      <c r="E22" s="213">
        <f>E23+E29+E35+E43</f>
        <v>3821</v>
      </c>
      <c r="F22" s="213">
        <f>F23+F29+F35+F43</f>
        <v>2600</v>
      </c>
      <c r="G22" s="213">
        <f>G23+G29+G35+G43</f>
        <v>1221</v>
      </c>
      <c r="H22" s="221"/>
    </row>
    <row r="23" spans="1:8" ht="17.25">
      <c r="A23" s="211">
        <v>1</v>
      </c>
      <c r="B23" s="215" t="s">
        <v>542</v>
      </c>
      <c r="C23" s="216"/>
      <c r="D23" s="213">
        <f>D24+D26</f>
        <v>8117</v>
      </c>
      <c r="E23" s="213">
        <f>E24+E26</f>
        <v>1605</v>
      </c>
      <c r="F23" s="213">
        <f>F24+F26</f>
        <v>1300</v>
      </c>
      <c r="G23" s="213">
        <f>G24+G26</f>
        <v>305</v>
      </c>
      <c r="H23" s="221"/>
    </row>
    <row r="24" spans="1:8" ht="17.25">
      <c r="A24" s="211"/>
      <c r="B24" s="215" t="s">
        <v>543</v>
      </c>
      <c r="C24" s="216"/>
      <c r="D24" s="213">
        <f>D25</f>
        <v>2637</v>
      </c>
      <c r="E24" s="213">
        <f>E25</f>
        <v>270</v>
      </c>
      <c r="F24" s="213">
        <f>F25</f>
        <v>270</v>
      </c>
      <c r="G24" s="213">
        <f>G25</f>
        <v>0</v>
      </c>
      <c r="H24" s="221"/>
    </row>
    <row r="25" spans="1:8" ht="45">
      <c r="A25" s="222" t="s">
        <v>9</v>
      </c>
      <c r="B25" s="219" t="s">
        <v>544</v>
      </c>
      <c r="C25" s="219" t="s">
        <v>545</v>
      </c>
      <c r="D25" s="220">
        <v>2637</v>
      </c>
      <c r="E25" s="220">
        <f>F25+G25</f>
        <v>270</v>
      </c>
      <c r="F25" s="220">
        <v>270</v>
      </c>
      <c r="G25" s="220"/>
      <c r="H25" s="221" t="s">
        <v>546</v>
      </c>
    </row>
    <row r="26" spans="1:8" ht="17.25">
      <c r="A26" s="211"/>
      <c r="B26" s="216" t="s">
        <v>520</v>
      </c>
      <c r="C26" s="216"/>
      <c r="D26" s="213">
        <f>SUM(D27:D28)</f>
        <v>5480</v>
      </c>
      <c r="E26" s="213">
        <f>SUM(E27:E28)</f>
        <v>1335</v>
      </c>
      <c r="F26" s="213">
        <f>SUM(F27:F28)</f>
        <v>1030</v>
      </c>
      <c r="G26" s="213">
        <f>SUM(G27:G28)</f>
        <v>305</v>
      </c>
      <c r="H26" s="217"/>
    </row>
    <row r="27" spans="1:8" ht="30">
      <c r="A27" s="222" t="s">
        <v>12</v>
      </c>
      <c r="B27" s="219" t="s">
        <v>547</v>
      </c>
      <c r="C27" s="219"/>
      <c r="D27" s="220">
        <v>5480</v>
      </c>
      <c r="E27" s="220">
        <f>F27+G27</f>
        <v>1030</v>
      </c>
      <c r="F27" s="220">
        <v>1030</v>
      </c>
      <c r="G27" s="220"/>
      <c r="H27" s="221" t="s">
        <v>546</v>
      </c>
    </row>
    <row r="28" spans="1:8" ht="25.5">
      <c r="A28" s="222" t="s">
        <v>14</v>
      </c>
      <c r="B28" s="219" t="s">
        <v>548</v>
      </c>
      <c r="C28" s="219"/>
      <c r="D28" s="220"/>
      <c r="E28" s="220">
        <f>F28+G28</f>
        <v>305</v>
      </c>
      <c r="F28" s="220"/>
      <c r="G28" s="220">
        <v>305</v>
      </c>
      <c r="H28" s="221" t="s">
        <v>546</v>
      </c>
    </row>
    <row r="29" spans="1:8" ht="17.25">
      <c r="A29" s="211">
        <v>2</v>
      </c>
      <c r="B29" s="215" t="s">
        <v>549</v>
      </c>
      <c r="C29" s="216"/>
      <c r="D29" s="213">
        <f>D30</f>
        <v>3960</v>
      </c>
      <c r="E29" s="213">
        <f>E30</f>
        <v>1605</v>
      </c>
      <c r="F29" s="213">
        <f>F30</f>
        <v>1300</v>
      </c>
      <c r="G29" s="213">
        <f>G30</f>
        <v>305</v>
      </c>
      <c r="H29" s="221"/>
    </row>
    <row r="30" spans="1:8" ht="17.25">
      <c r="A30" s="211"/>
      <c r="B30" s="216" t="s">
        <v>520</v>
      </c>
      <c r="C30" s="216"/>
      <c r="D30" s="213">
        <f>SUM(D31:D34)</f>
        <v>3960</v>
      </c>
      <c r="E30" s="213">
        <f>SUM(E31:E34)</f>
        <v>1605</v>
      </c>
      <c r="F30" s="213">
        <f>SUM(F31:F34)</f>
        <v>1300</v>
      </c>
      <c r="G30" s="213">
        <f>SUM(G31:G34)</f>
        <v>305</v>
      </c>
      <c r="H30" s="217"/>
    </row>
    <row r="31" spans="1:8" ht="45">
      <c r="A31" s="222" t="s">
        <v>312</v>
      </c>
      <c r="B31" s="219" t="s">
        <v>550</v>
      </c>
      <c r="C31" s="219" t="s">
        <v>551</v>
      </c>
      <c r="D31" s="220">
        <v>2703</v>
      </c>
      <c r="E31" s="220">
        <f>F31+G31</f>
        <v>450</v>
      </c>
      <c r="F31" s="220">
        <v>450</v>
      </c>
      <c r="G31" s="220"/>
      <c r="H31" s="221" t="s">
        <v>552</v>
      </c>
    </row>
    <row r="32" spans="1:8" ht="60">
      <c r="A32" s="222" t="s">
        <v>315</v>
      </c>
      <c r="B32" s="219" t="s">
        <v>553</v>
      </c>
      <c r="C32" s="219" t="s">
        <v>554</v>
      </c>
      <c r="D32" s="220">
        <v>919</v>
      </c>
      <c r="E32" s="220">
        <f>F32+G32</f>
        <v>600</v>
      </c>
      <c r="F32" s="220">
        <v>600</v>
      </c>
      <c r="G32" s="220"/>
      <c r="H32" s="221" t="s">
        <v>552</v>
      </c>
    </row>
    <row r="33" spans="1:8" ht="45">
      <c r="A33" s="222" t="s">
        <v>318</v>
      </c>
      <c r="B33" s="219" t="s">
        <v>555</v>
      </c>
      <c r="C33" s="219" t="s">
        <v>551</v>
      </c>
      <c r="D33" s="220">
        <v>338</v>
      </c>
      <c r="E33" s="220">
        <f>F33+G33</f>
        <v>250</v>
      </c>
      <c r="F33" s="220">
        <v>250</v>
      </c>
      <c r="G33" s="220"/>
      <c r="H33" s="221" t="s">
        <v>552</v>
      </c>
    </row>
    <row r="34" spans="1:8" ht="25.5">
      <c r="A34" s="222" t="s">
        <v>534</v>
      </c>
      <c r="B34" s="219" t="s">
        <v>548</v>
      </c>
      <c r="C34" s="219"/>
      <c r="D34" s="220"/>
      <c r="E34" s="220">
        <f>F34+G34</f>
        <v>305</v>
      </c>
      <c r="F34" s="220"/>
      <c r="G34" s="220">
        <v>305</v>
      </c>
      <c r="H34" s="221" t="s">
        <v>552</v>
      </c>
    </row>
    <row r="35" spans="1:8" ht="17.25">
      <c r="A35" s="211">
        <v>3</v>
      </c>
      <c r="B35" s="215" t="s">
        <v>556</v>
      </c>
      <c r="C35" s="216"/>
      <c r="D35" s="213">
        <f>SUM(D36:D42)</f>
        <v>0</v>
      </c>
      <c r="E35" s="213">
        <f>SUM(E36:E42)</f>
        <v>581</v>
      </c>
      <c r="F35" s="213">
        <f>SUM(F36:F42)</f>
        <v>0</v>
      </c>
      <c r="G35" s="213">
        <f>SUM(G36:G42)</f>
        <v>581</v>
      </c>
      <c r="H35" s="221"/>
    </row>
    <row r="36" spans="1:8" ht="25.5">
      <c r="A36" s="222" t="s">
        <v>28</v>
      </c>
      <c r="B36" s="224" t="s">
        <v>557</v>
      </c>
      <c r="C36" s="216"/>
      <c r="D36" s="213"/>
      <c r="E36" s="220">
        <f aca="true" t="shared" si="0" ref="E36:E43">F36+G36</f>
        <v>83</v>
      </c>
      <c r="F36" s="220"/>
      <c r="G36" s="220">
        <v>83</v>
      </c>
      <c r="H36" s="221" t="s">
        <v>558</v>
      </c>
    </row>
    <row r="37" spans="1:8" ht="25.5">
      <c r="A37" s="222" t="s">
        <v>31</v>
      </c>
      <c r="B37" s="224" t="s">
        <v>559</v>
      </c>
      <c r="C37" s="216"/>
      <c r="D37" s="213"/>
      <c r="E37" s="220">
        <f t="shared" si="0"/>
        <v>83</v>
      </c>
      <c r="F37" s="220"/>
      <c r="G37" s="220">
        <v>83</v>
      </c>
      <c r="H37" s="221" t="s">
        <v>560</v>
      </c>
    </row>
    <row r="38" spans="1:8" ht="25.5">
      <c r="A38" s="222" t="s">
        <v>34</v>
      </c>
      <c r="B38" s="225" t="s">
        <v>561</v>
      </c>
      <c r="C38" s="216"/>
      <c r="D38" s="213"/>
      <c r="E38" s="220">
        <f t="shared" si="0"/>
        <v>83</v>
      </c>
      <c r="F38" s="220"/>
      <c r="G38" s="220">
        <v>83</v>
      </c>
      <c r="H38" s="221" t="s">
        <v>562</v>
      </c>
    </row>
    <row r="39" spans="1:8" ht="25.5">
      <c r="A39" s="222" t="s">
        <v>36</v>
      </c>
      <c r="B39" s="225" t="s">
        <v>563</v>
      </c>
      <c r="C39" s="216"/>
      <c r="D39" s="213"/>
      <c r="E39" s="220">
        <f t="shared" si="0"/>
        <v>83</v>
      </c>
      <c r="F39" s="220"/>
      <c r="G39" s="220">
        <v>83</v>
      </c>
      <c r="H39" s="221" t="s">
        <v>564</v>
      </c>
    </row>
    <row r="40" spans="1:8" ht="25.5">
      <c r="A40" s="222" t="s">
        <v>38</v>
      </c>
      <c r="B40" s="225" t="s">
        <v>493</v>
      </c>
      <c r="C40" s="216"/>
      <c r="D40" s="213"/>
      <c r="E40" s="220">
        <f t="shared" si="0"/>
        <v>83</v>
      </c>
      <c r="F40" s="220"/>
      <c r="G40" s="220">
        <v>83</v>
      </c>
      <c r="H40" s="221" t="s">
        <v>565</v>
      </c>
    </row>
    <row r="41" spans="1:8" ht="25.5">
      <c r="A41" s="222" t="s">
        <v>566</v>
      </c>
      <c r="B41" s="225" t="s">
        <v>567</v>
      </c>
      <c r="C41" s="216"/>
      <c r="D41" s="213"/>
      <c r="E41" s="220">
        <f t="shared" si="0"/>
        <v>83</v>
      </c>
      <c r="F41" s="220"/>
      <c r="G41" s="220">
        <v>83</v>
      </c>
      <c r="H41" s="221" t="s">
        <v>568</v>
      </c>
    </row>
    <row r="42" spans="1:8" ht="25.5">
      <c r="A42" s="222" t="s">
        <v>569</v>
      </c>
      <c r="B42" s="225" t="s">
        <v>570</v>
      </c>
      <c r="C42" s="216"/>
      <c r="D42" s="213"/>
      <c r="E42" s="220">
        <f t="shared" si="0"/>
        <v>83</v>
      </c>
      <c r="F42" s="220"/>
      <c r="G42" s="220">
        <v>83</v>
      </c>
      <c r="H42" s="221" t="s">
        <v>571</v>
      </c>
    </row>
    <row r="43" spans="1:8" ht="25.5">
      <c r="A43" s="211">
        <v>4</v>
      </c>
      <c r="B43" s="215" t="s">
        <v>540</v>
      </c>
      <c r="C43" s="216"/>
      <c r="D43" s="213"/>
      <c r="E43" s="213">
        <f t="shared" si="0"/>
        <v>30</v>
      </c>
      <c r="F43" s="213"/>
      <c r="G43" s="213">
        <v>30</v>
      </c>
      <c r="H43" s="221" t="s">
        <v>572</v>
      </c>
    </row>
    <row r="44" spans="1:8" ht="17.25">
      <c r="A44" s="210" t="s">
        <v>332</v>
      </c>
      <c r="B44" s="215" t="s">
        <v>573</v>
      </c>
      <c r="C44" s="216">
        <f>SUM(C45:C52)</f>
        <v>0</v>
      </c>
      <c r="D44" s="213"/>
      <c r="E44" s="213">
        <f>E45+E48+E52</f>
        <v>2620</v>
      </c>
      <c r="F44" s="213">
        <f>F45+F48+F52</f>
        <v>2600</v>
      </c>
      <c r="G44" s="213">
        <f>G45+G48+G52</f>
        <v>20</v>
      </c>
      <c r="H44" s="221"/>
    </row>
    <row r="45" spans="1:8" ht="17.25">
      <c r="A45" s="211">
        <v>1</v>
      </c>
      <c r="B45" s="215" t="s">
        <v>574</v>
      </c>
      <c r="C45" s="216"/>
      <c r="D45" s="213">
        <f>D46</f>
        <v>5834</v>
      </c>
      <c r="E45" s="213">
        <f>E46</f>
        <v>1300</v>
      </c>
      <c r="F45" s="213">
        <f>F46</f>
        <v>1300</v>
      </c>
      <c r="G45" s="213">
        <f>G46</f>
        <v>0</v>
      </c>
      <c r="H45" s="221"/>
    </row>
    <row r="46" spans="1:8" ht="17.25">
      <c r="A46" s="211"/>
      <c r="B46" s="215" t="s">
        <v>520</v>
      </c>
      <c r="C46" s="216"/>
      <c r="D46" s="213">
        <f>SUM(D47:D47)</f>
        <v>5834</v>
      </c>
      <c r="E46" s="213">
        <f>SUM(E47:E47)</f>
        <v>1300</v>
      </c>
      <c r="F46" s="213">
        <f>SUM(F47:F47)</f>
        <v>1300</v>
      </c>
      <c r="G46" s="213">
        <f>SUM(G47:G47)</f>
        <v>0</v>
      </c>
      <c r="H46" s="221"/>
    </row>
    <row r="47" spans="1:8" ht="60">
      <c r="A47" s="222" t="s">
        <v>9</v>
      </c>
      <c r="B47" s="224" t="s">
        <v>575</v>
      </c>
      <c r="C47" s="219" t="s">
        <v>576</v>
      </c>
      <c r="D47" s="220">
        <v>5834</v>
      </c>
      <c r="E47" s="220">
        <f>F47+G47</f>
        <v>1300</v>
      </c>
      <c r="F47" s="220">
        <v>1300</v>
      </c>
      <c r="G47" s="220"/>
      <c r="H47" s="221" t="s">
        <v>577</v>
      </c>
    </row>
    <row r="48" spans="1:8" ht="17.25">
      <c r="A48" s="211">
        <v>2</v>
      </c>
      <c r="B48" s="215" t="s">
        <v>578</v>
      </c>
      <c r="C48" s="216"/>
      <c r="D48" s="213">
        <f>D49</f>
        <v>2634</v>
      </c>
      <c r="E48" s="213">
        <f>E49</f>
        <v>1300</v>
      </c>
      <c r="F48" s="213">
        <f>F49</f>
        <v>1300</v>
      </c>
      <c r="G48" s="213">
        <f>G49</f>
        <v>0</v>
      </c>
      <c r="H48" s="221"/>
    </row>
    <row r="49" spans="1:8" ht="17.25">
      <c r="A49" s="211"/>
      <c r="B49" s="215" t="s">
        <v>520</v>
      </c>
      <c r="C49" s="216"/>
      <c r="D49" s="213">
        <f>SUM(D50:D51)</f>
        <v>2634</v>
      </c>
      <c r="E49" s="213">
        <f>SUM(E50:E51)</f>
        <v>1300</v>
      </c>
      <c r="F49" s="213">
        <f>SUM(F50:F51)</f>
        <v>1300</v>
      </c>
      <c r="G49" s="213">
        <f>SUM(G50:G51)</f>
        <v>0</v>
      </c>
      <c r="H49" s="217"/>
    </row>
    <row r="50" spans="1:8" ht="45">
      <c r="A50" s="222" t="s">
        <v>312</v>
      </c>
      <c r="B50" s="224" t="s">
        <v>579</v>
      </c>
      <c r="C50" s="219" t="s">
        <v>580</v>
      </c>
      <c r="D50" s="220">
        <v>1982</v>
      </c>
      <c r="E50" s="220">
        <f>F50+G50</f>
        <v>1200</v>
      </c>
      <c r="F50" s="220">
        <v>1200</v>
      </c>
      <c r="G50" s="220"/>
      <c r="H50" s="221" t="s">
        <v>581</v>
      </c>
    </row>
    <row r="51" spans="1:8" ht="47.25">
      <c r="A51" s="222" t="s">
        <v>315</v>
      </c>
      <c r="B51" s="224" t="s">
        <v>582</v>
      </c>
      <c r="C51" s="219" t="s">
        <v>583</v>
      </c>
      <c r="D51" s="220">
        <v>652</v>
      </c>
      <c r="E51" s="220">
        <f>F51+G51</f>
        <v>100</v>
      </c>
      <c r="F51" s="220">
        <v>100</v>
      </c>
      <c r="G51" s="220"/>
      <c r="H51" s="221" t="s">
        <v>581</v>
      </c>
    </row>
    <row r="52" spans="1:8" ht="17.25">
      <c r="A52" s="211">
        <v>3</v>
      </c>
      <c r="B52" s="215" t="s">
        <v>540</v>
      </c>
      <c r="C52" s="216"/>
      <c r="D52" s="213"/>
      <c r="E52" s="226">
        <f>F52+G52</f>
        <v>20</v>
      </c>
      <c r="F52" s="213"/>
      <c r="G52" s="213">
        <v>20</v>
      </c>
      <c r="H52" s="221" t="s">
        <v>541</v>
      </c>
    </row>
    <row r="53" spans="1:8" ht="17.25">
      <c r="A53" s="210" t="s">
        <v>334</v>
      </c>
      <c r="B53" s="215" t="s">
        <v>584</v>
      </c>
      <c r="C53" s="216">
        <f>SUM(C54:C62)</f>
        <v>0</v>
      </c>
      <c r="D53" s="213"/>
      <c r="E53" s="213">
        <f>E54+E59+E62</f>
        <v>2620</v>
      </c>
      <c r="F53" s="213">
        <f>F54+F59+F62</f>
        <v>2600</v>
      </c>
      <c r="G53" s="213">
        <f>G54+G59+G62</f>
        <v>20</v>
      </c>
      <c r="H53" s="221"/>
    </row>
    <row r="54" spans="1:8" ht="17.25">
      <c r="A54" s="210">
        <v>1</v>
      </c>
      <c r="B54" s="227" t="s">
        <v>585</v>
      </c>
      <c r="C54" s="216"/>
      <c r="D54" s="213">
        <f>D55</f>
        <v>5750</v>
      </c>
      <c r="E54" s="213">
        <f>E55</f>
        <v>1300</v>
      </c>
      <c r="F54" s="213">
        <f>F55</f>
        <v>1300</v>
      </c>
      <c r="G54" s="213">
        <f>G55</f>
        <v>0</v>
      </c>
      <c r="H54" s="221"/>
    </row>
    <row r="55" spans="1:8" ht="17.25">
      <c r="A55" s="210"/>
      <c r="B55" s="215" t="s">
        <v>520</v>
      </c>
      <c r="C55" s="216"/>
      <c r="D55" s="213">
        <f>SUM(D56:D58)</f>
        <v>5750</v>
      </c>
      <c r="E55" s="213">
        <f>SUM(E56:E58)</f>
        <v>1300</v>
      </c>
      <c r="F55" s="213">
        <f>SUM(F56:F58)</f>
        <v>1300</v>
      </c>
      <c r="G55" s="213">
        <f>SUM(G56:G58)</f>
        <v>0</v>
      </c>
      <c r="H55" s="217"/>
    </row>
    <row r="56" spans="1:8" ht="45">
      <c r="A56" s="218" t="s">
        <v>12</v>
      </c>
      <c r="B56" s="219" t="s">
        <v>586</v>
      </c>
      <c r="C56" s="219" t="s">
        <v>587</v>
      </c>
      <c r="D56" s="220">
        <v>1000</v>
      </c>
      <c r="E56" s="220">
        <f>F56+G56</f>
        <v>600</v>
      </c>
      <c r="F56" s="220">
        <v>600</v>
      </c>
      <c r="G56" s="220"/>
      <c r="H56" s="221" t="s">
        <v>588</v>
      </c>
    </row>
    <row r="57" spans="1:8" ht="45">
      <c r="A57" s="218" t="s">
        <v>14</v>
      </c>
      <c r="B57" s="219" t="s">
        <v>589</v>
      </c>
      <c r="C57" s="219" t="s">
        <v>590</v>
      </c>
      <c r="D57" s="220">
        <v>450</v>
      </c>
      <c r="E57" s="220">
        <f>F57+G57</f>
        <v>300</v>
      </c>
      <c r="F57" s="220">
        <v>300</v>
      </c>
      <c r="G57" s="220"/>
      <c r="H57" s="221" t="s">
        <v>588</v>
      </c>
    </row>
    <row r="58" spans="1:8" ht="45">
      <c r="A58" s="218" t="s">
        <v>17</v>
      </c>
      <c r="B58" s="228" t="s">
        <v>591</v>
      </c>
      <c r="C58" s="219" t="s">
        <v>592</v>
      </c>
      <c r="D58" s="220">
        <v>4300</v>
      </c>
      <c r="E58" s="220">
        <f>F58+G58</f>
        <v>400</v>
      </c>
      <c r="F58" s="220">
        <v>400</v>
      </c>
      <c r="G58" s="220"/>
      <c r="H58" s="221" t="s">
        <v>588</v>
      </c>
    </row>
    <row r="59" spans="1:8" ht="17.25">
      <c r="A59" s="210">
        <v>2</v>
      </c>
      <c r="B59" s="227" t="s">
        <v>593</v>
      </c>
      <c r="C59" s="216"/>
      <c r="D59" s="213">
        <f>D60</f>
        <v>2985</v>
      </c>
      <c r="E59" s="213">
        <f>E60</f>
        <v>1300</v>
      </c>
      <c r="F59" s="213">
        <f>F60</f>
        <v>1300</v>
      </c>
      <c r="G59" s="213">
        <f>G60</f>
        <v>0</v>
      </c>
      <c r="H59" s="221"/>
    </row>
    <row r="60" spans="1:8" ht="17.25">
      <c r="A60" s="210"/>
      <c r="B60" s="227" t="s">
        <v>520</v>
      </c>
      <c r="C60" s="216"/>
      <c r="D60" s="213">
        <f>SUM(D61:D61)</f>
        <v>2985</v>
      </c>
      <c r="E60" s="213">
        <f>SUM(E61:E61)</f>
        <v>1300</v>
      </c>
      <c r="F60" s="213">
        <f>SUM(F61:F61)</f>
        <v>1300</v>
      </c>
      <c r="G60" s="213">
        <f>SUM(G61:G61)</f>
        <v>0</v>
      </c>
      <c r="H60" s="217"/>
    </row>
    <row r="61" spans="1:8" ht="45">
      <c r="A61" s="218" t="s">
        <v>312</v>
      </c>
      <c r="B61" s="219" t="s">
        <v>594</v>
      </c>
      <c r="C61" s="219" t="s">
        <v>595</v>
      </c>
      <c r="D61" s="220">
        <v>2985</v>
      </c>
      <c r="E61" s="220">
        <f>F61+G61</f>
        <v>1300</v>
      </c>
      <c r="F61" s="220">
        <v>1300</v>
      </c>
      <c r="G61" s="220"/>
      <c r="H61" s="221" t="s">
        <v>596</v>
      </c>
    </row>
    <row r="62" spans="1:8" ht="17.25">
      <c r="A62" s="211">
        <v>3</v>
      </c>
      <c r="B62" s="215" t="s">
        <v>540</v>
      </c>
      <c r="C62" s="216"/>
      <c r="D62" s="213"/>
      <c r="E62" s="213">
        <f>F62+G62</f>
        <v>20</v>
      </c>
      <c r="F62" s="213"/>
      <c r="G62" s="213">
        <v>20</v>
      </c>
      <c r="H62" s="221" t="s">
        <v>541</v>
      </c>
    </row>
    <row r="63" spans="1:8" ht="17.25">
      <c r="A63" s="210" t="s">
        <v>340</v>
      </c>
      <c r="B63" s="227" t="s">
        <v>420</v>
      </c>
      <c r="C63" s="212">
        <f>SUM(C64:C91)</f>
        <v>0</v>
      </c>
      <c r="D63" s="213"/>
      <c r="E63" s="213">
        <f>E64+E70+E74+E91</f>
        <v>4774</v>
      </c>
      <c r="F63" s="213">
        <f>F64+F70+F74+F91</f>
        <v>2550</v>
      </c>
      <c r="G63" s="213">
        <f>G64+G70+G74+G91</f>
        <v>2224</v>
      </c>
      <c r="H63" s="221"/>
    </row>
    <row r="64" spans="1:8" ht="17.25">
      <c r="A64" s="210">
        <v>1</v>
      </c>
      <c r="B64" s="227" t="s">
        <v>597</v>
      </c>
      <c r="C64" s="216"/>
      <c r="D64" s="213">
        <f>D65+D67</f>
        <v>4789</v>
      </c>
      <c r="E64" s="213">
        <f>E65+E67</f>
        <v>1555</v>
      </c>
      <c r="F64" s="213">
        <f>F65+F67</f>
        <v>1250</v>
      </c>
      <c r="G64" s="213">
        <f>G65+G67</f>
        <v>305</v>
      </c>
      <c r="H64" s="221"/>
    </row>
    <row r="65" spans="1:8" ht="17.25">
      <c r="A65" s="210"/>
      <c r="B65" s="227" t="s">
        <v>543</v>
      </c>
      <c r="C65" s="216"/>
      <c r="D65" s="213">
        <f>SUM(D66:D66)</f>
        <v>1800</v>
      </c>
      <c r="E65" s="213">
        <f>SUM(E66:E66)</f>
        <v>600</v>
      </c>
      <c r="F65" s="213">
        <f>SUM(F66:F66)</f>
        <v>600</v>
      </c>
      <c r="G65" s="213">
        <f>SUM(G66:G66)</f>
        <v>0</v>
      </c>
      <c r="H65" s="221"/>
    </row>
    <row r="66" spans="1:8" ht="45">
      <c r="A66" s="218" t="s">
        <v>9</v>
      </c>
      <c r="B66" s="219" t="s">
        <v>598</v>
      </c>
      <c r="C66" s="229" t="s">
        <v>599</v>
      </c>
      <c r="D66" s="220">
        <v>1800</v>
      </c>
      <c r="E66" s="220">
        <f>F66+G66</f>
        <v>600</v>
      </c>
      <c r="F66" s="220">
        <v>600</v>
      </c>
      <c r="G66" s="220"/>
      <c r="H66" s="221" t="s">
        <v>600</v>
      </c>
    </row>
    <row r="67" spans="1:8" ht="17.25">
      <c r="A67" s="210"/>
      <c r="B67" s="216" t="s">
        <v>520</v>
      </c>
      <c r="C67" s="230"/>
      <c r="D67" s="213">
        <f>SUM(D68:D69)</f>
        <v>2989</v>
      </c>
      <c r="E67" s="213">
        <f>SUM(E68:E69)</f>
        <v>955</v>
      </c>
      <c r="F67" s="213">
        <f>SUM(F68:F69)</f>
        <v>650</v>
      </c>
      <c r="G67" s="213">
        <f>SUM(G68:G69)</f>
        <v>305</v>
      </c>
      <c r="H67" s="217"/>
    </row>
    <row r="68" spans="1:8" ht="60.75">
      <c r="A68" s="218" t="s">
        <v>12</v>
      </c>
      <c r="B68" s="219" t="s">
        <v>601</v>
      </c>
      <c r="C68" s="223" t="s">
        <v>602</v>
      </c>
      <c r="D68" s="220">
        <v>2989</v>
      </c>
      <c r="E68" s="220">
        <f>F68+G68</f>
        <v>650</v>
      </c>
      <c r="F68" s="220">
        <v>650</v>
      </c>
      <c r="G68" s="220"/>
      <c r="H68" s="221" t="s">
        <v>600</v>
      </c>
    </row>
    <row r="69" spans="1:8" ht="25.5">
      <c r="A69" s="218" t="s">
        <v>14</v>
      </c>
      <c r="B69" s="219" t="s">
        <v>603</v>
      </c>
      <c r="C69" s="223"/>
      <c r="D69" s="220"/>
      <c r="E69" s="220">
        <f>F69+G69</f>
        <v>305</v>
      </c>
      <c r="F69" s="220"/>
      <c r="G69" s="220">
        <v>305</v>
      </c>
      <c r="H69" s="221" t="s">
        <v>600</v>
      </c>
    </row>
    <row r="70" spans="1:8" ht="17.25">
      <c r="A70" s="210">
        <v>2</v>
      </c>
      <c r="B70" s="227" t="s">
        <v>604</v>
      </c>
      <c r="C70" s="216"/>
      <c r="D70" s="213">
        <f>D71</f>
        <v>9352</v>
      </c>
      <c r="E70" s="213">
        <f>E71</f>
        <v>1605</v>
      </c>
      <c r="F70" s="213">
        <f>F71</f>
        <v>1300</v>
      </c>
      <c r="G70" s="213">
        <f>G71</f>
        <v>305</v>
      </c>
      <c r="H70" s="221"/>
    </row>
    <row r="71" spans="1:8" ht="17.25">
      <c r="A71" s="210"/>
      <c r="B71" s="227" t="s">
        <v>520</v>
      </c>
      <c r="C71" s="216"/>
      <c r="D71" s="213">
        <f>SUM(D72:D73)</f>
        <v>9352</v>
      </c>
      <c r="E71" s="213">
        <f>SUM(E72:E73)</f>
        <v>1605</v>
      </c>
      <c r="F71" s="213">
        <f>SUM(F72:F73)</f>
        <v>1300</v>
      </c>
      <c r="G71" s="213">
        <f>SUM(G72:G73)</f>
        <v>305</v>
      </c>
      <c r="H71" s="221"/>
    </row>
    <row r="72" spans="1:8" ht="45">
      <c r="A72" s="218" t="s">
        <v>312</v>
      </c>
      <c r="B72" s="219" t="s">
        <v>605</v>
      </c>
      <c r="C72" s="229" t="s">
        <v>606</v>
      </c>
      <c r="D72" s="220">
        <v>9352</v>
      </c>
      <c r="E72" s="220">
        <f>F72+G72</f>
        <v>1300</v>
      </c>
      <c r="F72" s="220">
        <v>1300</v>
      </c>
      <c r="G72" s="220"/>
      <c r="H72" s="221" t="s">
        <v>607</v>
      </c>
    </row>
    <row r="73" spans="1:8" ht="25.5">
      <c r="A73" s="222" t="s">
        <v>315</v>
      </c>
      <c r="B73" s="224" t="s">
        <v>548</v>
      </c>
      <c r="C73" s="219"/>
      <c r="D73" s="220"/>
      <c r="E73" s="220">
        <f>F73+G73</f>
        <v>305</v>
      </c>
      <c r="F73" s="220"/>
      <c r="G73" s="220">
        <v>305</v>
      </c>
      <c r="H73" s="221" t="s">
        <v>607</v>
      </c>
    </row>
    <row r="74" spans="1:8" ht="17.25">
      <c r="A74" s="211">
        <v>3</v>
      </c>
      <c r="B74" s="215" t="s">
        <v>608</v>
      </c>
      <c r="C74" s="216">
        <f>SUM(C75:C90)</f>
        <v>0</v>
      </c>
      <c r="D74" s="213">
        <f>SUM(D75:D90)</f>
        <v>0</v>
      </c>
      <c r="E74" s="213">
        <f>SUM(E75:E90)</f>
        <v>1584</v>
      </c>
      <c r="F74" s="213">
        <f>SUM(F75:F90)</f>
        <v>0</v>
      </c>
      <c r="G74" s="213">
        <f>SUM(G75:G90)</f>
        <v>1584</v>
      </c>
      <c r="H74" s="221"/>
    </row>
    <row r="75" spans="1:8" ht="25.5">
      <c r="A75" s="222" t="s">
        <v>28</v>
      </c>
      <c r="B75" s="225" t="s">
        <v>609</v>
      </c>
      <c r="C75" s="216"/>
      <c r="D75" s="213"/>
      <c r="E75" s="220">
        <f aca="true" t="shared" si="1" ref="E75:E91">F75+G75</f>
        <v>99</v>
      </c>
      <c r="F75" s="213"/>
      <c r="G75" s="220">
        <v>99</v>
      </c>
      <c r="H75" s="221" t="s">
        <v>610</v>
      </c>
    </row>
    <row r="76" spans="1:8" ht="25.5">
      <c r="A76" s="222" t="s">
        <v>31</v>
      </c>
      <c r="B76" s="225" t="s">
        <v>611</v>
      </c>
      <c r="C76" s="216"/>
      <c r="D76" s="213"/>
      <c r="E76" s="220">
        <f t="shared" si="1"/>
        <v>99</v>
      </c>
      <c r="F76" s="213"/>
      <c r="G76" s="220">
        <v>99</v>
      </c>
      <c r="H76" s="221" t="s">
        <v>612</v>
      </c>
    </row>
    <row r="77" spans="1:8" ht="25.5">
      <c r="A77" s="222" t="s">
        <v>34</v>
      </c>
      <c r="B77" s="225" t="s">
        <v>613</v>
      </c>
      <c r="C77" s="216"/>
      <c r="D77" s="213"/>
      <c r="E77" s="220">
        <f t="shared" si="1"/>
        <v>99</v>
      </c>
      <c r="F77" s="213"/>
      <c r="G77" s="220">
        <v>99</v>
      </c>
      <c r="H77" s="221" t="s">
        <v>614</v>
      </c>
    </row>
    <row r="78" spans="1:8" ht="25.5">
      <c r="A78" s="222" t="s">
        <v>36</v>
      </c>
      <c r="B78" s="225" t="s">
        <v>615</v>
      </c>
      <c r="C78" s="216"/>
      <c r="D78" s="213"/>
      <c r="E78" s="220">
        <f t="shared" si="1"/>
        <v>99</v>
      </c>
      <c r="F78" s="213"/>
      <c r="G78" s="220">
        <v>99</v>
      </c>
      <c r="H78" s="221" t="s">
        <v>616</v>
      </c>
    </row>
    <row r="79" spans="1:8" ht="25.5">
      <c r="A79" s="222" t="s">
        <v>38</v>
      </c>
      <c r="B79" s="225" t="s">
        <v>617</v>
      </c>
      <c r="C79" s="216"/>
      <c r="D79" s="213"/>
      <c r="E79" s="220">
        <f t="shared" si="1"/>
        <v>99</v>
      </c>
      <c r="F79" s="213"/>
      <c r="G79" s="220">
        <v>99</v>
      </c>
      <c r="H79" s="221" t="s">
        <v>618</v>
      </c>
    </row>
    <row r="80" spans="1:8" ht="25.5">
      <c r="A80" s="222" t="s">
        <v>566</v>
      </c>
      <c r="B80" s="225" t="s">
        <v>619</v>
      </c>
      <c r="C80" s="216"/>
      <c r="D80" s="213"/>
      <c r="E80" s="220">
        <f t="shared" si="1"/>
        <v>99</v>
      </c>
      <c r="F80" s="213"/>
      <c r="G80" s="220">
        <v>99</v>
      </c>
      <c r="H80" s="221" t="s">
        <v>620</v>
      </c>
    </row>
    <row r="81" spans="1:8" ht="25.5">
      <c r="A81" s="222" t="s">
        <v>569</v>
      </c>
      <c r="B81" s="225" t="s">
        <v>621</v>
      </c>
      <c r="C81" s="216"/>
      <c r="D81" s="213"/>
      <c r="E81" s="220">
        <f t="shared" si="1"/>
        <v>99</v>
      </c>
      <c r="F81" s="213"/>
      <c r="G81" s="220">
        <v>99</v>
      </c>
      <c r="H81" s="221" t="s">
        <v>622</v>
      </c>
    </row>
    <row r="82" spans="1:8" ht="25.5">
      <c r="A82" s="222" t="s">
        <v>623</v>
      </c>
      <c r="B82" s="225" t="s">
        <v>624</v>
      </c>
      <c r="C82" s="216"/>
      <c r="D82" s="213"/>
      <c r="E82" s="220">
        <f t="shared" si="1"/>
        <v>99</v>
      </c>
      <c r="F82" s="213"/>
      <c r="G82" s="220">
        <v>99</v>
      </c>
      <c r="H82" s="221" t="s">
        <v>625</v>
      </c>
    </row>
    <row r="83" spans="1:8" ht="25.5">
      <c r="A83" s="222" t="s">
        <v>626</v>
      </c>
      <c r="B83" s="225" t="s">
        <v>627</v>
      </c>
      <c r="C83" s="216"/>
      <c r="D83" s="213"/>
      <c r="E83" s="220">
        <f t="shared" si="1"/>
        <v>99</v>
      </c>
      <c r="F83" s="213"/>
      <c r="G83" s="220">
        <v>99</v>
      </c>
      <c r="H83" s="221" t="s">
        <v>628</v>
      </c>
    </row>
    <row r="84" spans="1:8" ht="25.5">
      <c r="A84" s="222" t="s">
        <v>629</v>
      </c>
      <c r="B84" s="225" t="s">
        <v>630</v>
      </c>
      <c r="C84" s="216"/>
      <c r="D84" s="213"/>
      <c r="E84" s="220">
        <f t="shared" si="1"/>
        <v>99</v>
      </c>
      <c r="F84" s="213"/>
      <c r="G84" s="220">
        <v>99</v>
      </c>
      <c r="H84" s="221" t="s">
        <v>631</v>
      </c>
    </row>
    <row r="85" spans="1:8" ht="25.5">
      <c r="A85" s="222" t="s">
        <v>632</v>
      </c>
      <c r="B85" s="225" t="s">
        <v>633</v>
      </c>
      <c r="C85" s="216"/>
      <c r="D85" s="213"/>
      <c r="E85" s="220">
        <f t="shared" si="1"/>
        <v>99</v>
      </c>
      <c r="F85" s="213"/>
      <c r="G85" s="220">
        <v>99</v>
      </c>
      <c r="H85" s="221" t="s">
        <v>634</v>
      </c>
    </row>
    <row r="86" spans="1:8" ht="25.5">
      <c r="A86" s="222" t="s">
        <v>635</v>
      </c>
      <c r="B86" s="225" t="s">
        <v>636</v>
      </c>
      <c r="C86" s="216"/>
      <c r="D86" s="213"/>
      <c r="E86" s="220">
        <f t="shared" si="1"/>
        <v>99</v>
      </c>
      <c r="F86" s="213"/>
      <c r="G86" s="220">
        <v>99</v>
      </c>
      <c r="H86" s="221" t="s">
        <v>637</v>
      </c>
    </row>
    <row r="87" spans="1:8" ht="25.5">
      <c r="A87" s="222" t="s">
        <v>638</v>
      </c>
      <c r="B87" s="225" t="s">
        <v>639</v>
      </c>
      <c r="C87" s="216"/>
      <c r="D87" s="213"/>
      <c r="E87" s="220">
        <f t="shared" si="1"/>
        <v>99</v>
      </c>
      <c r="F87" s="213"/>
      <c r="G87" s="220">
        <v>99</v>
      </c>
      <c r="H87" s="221" t="s">
        <v>640</v>
      </c>
    </row>
    <row r="88" spans="1:8" ht="25.5">
      <c r="A88" s="222" t="s">
        <v>641</v>
      </c>
      <c r="B88" s="225" t="s">
        <v>642</v>
      </c>
      <c r="C88" s="216"/>
      <c r="D88" s="213"/>
      <c r="E88" s="220">
        <f t="shared" si="1"/>
        <v>99</v>
      </c>
      <c r="F88" s="213"/>
      <c r="G88" s="220">
        <v>99</v>
      </c>
      <c r="H88" s="221" t="s">
        <v>643</v>
      </c>
    </row>
    <row r="89" spans="1:8" ht="25.5">
      <c r="A89" s="222" t="s">
        <v>644</v>
      </c>
      <c r="B89" s="225" t="s">
        <v>645</v>
      </c>
      <c r="C89" s="216"/>
      <c r="D89" s="213"/>
      <c r="E89" s="220">
        <f t="shared" si="1"/>
        <v>99</v>
      </c>
      <c r="F89" s="213"/>
      <c r="G89" s="220">
        <v>99</v>
      </c>
      <c r="H89" s="221" t="s">
        <v>646</v>
      </c>
    </row>
    <row r="90" spans="1:8" ht="25.5">
      <c r="A90" s="222" t="s">
        <v>647</v>
      </c>
      <c r="B90" s="225" t="s">
        <v>648</v>
      </c>
      <c r="C90" s="216"/>
      <c r="D90" s="213"/>
      <c r="E90" s="220">
        <f t="shared" si="1"/>
        <v>99</v>
      </c>
      <c r="F90" s="213"/>
      <c r="G90" s="220">
        <v>99</v>
      </c>
      <c r="H90" s="221" t="s">
        <v>649</v>
      </c>
    </row>
    <row r="91" spans="1:8" ht="25.5">
      <c r="A91" s="211">
        <v>4</v>
      </c>
      <c r="B91" s="215" t="s">
        <v>540</v>
      </c>
      <c r="C91" s="216"/>
      <c r="D91" s="213"/>
      <c r="E91" s="213">
        <f t="shared" si="1"/>
        <v>30</v>
      </c>
      <c r="F91" s="213"/>
      <c r="G91" s="213">
        <v>30</v>
      </c>
      <c r="H91" s="221" t="s">
        <v>572</v>
      </c>
    </row>
    <row r="92" spans="1:8" ht="17.25">
      <c r="A92" s="210" t="s">
        <v>345</v>
      </c>
      <c r="B92" s="227" t="s">
        <v>500</v>
      </c>
      <c r="C92" s="212">
        <f>SUM(C93:C111)</f>
        <v>0</v>
      </c>
      <c r="D92" s="213"/>
      <c r="E92" s="213">
        <f>E93+E100+E104+E111</f>
        <v>3298</v>
      </c>
      <c r="F92" s="213">
        <f>F93+F100+F104+F111</f>
        <v>2550</v>
      </c>
      <c r="G92" s="213">
        <f>G93+G100+G104+G111</f>
        <v>748</v>
      </c>
      <c r="H92" s="221"/>
    </row>
    <row r="93" spans="1:8" ht="17.25">
      <c r="A93" s="210">
        <v>1</v>
      </c>
      <c r="B93" s="227" t="s">
        <v>650</v>
      </c>
      <c r="C93" s="216"/>
      <c r="D93" s="213">
        <f>D94+D96</f>
        <v>6668</v>
      </c>
      <c r="E93" s="213">
        <f>E94+E96</f>
        <v>1555</v>
      </c>
      <c r="F93" s="213">
        <f>F94+F96</f>
        <v>1250</v>
      </c>
      <c r="G93" s="213">
        <f>G94+G96</f>
        <v>305</v>
      </c>
      <c r="H93" s="221"/>
    </row>
    <row r="94" spans="1:8" ht="17.25">
      <c r="A94" s="210"/>
      <c r="B94" s="227" t="s">
        <v>543</v>
      </c>
      <c r="C94" s="216"/>
      <c r="D94" s="213">
        <f>D95</f>
        <v>1903</v>
      </c>
      <c r="E94" s="213">
        <f>E95</f>
        <v>350</v>
      </c>
      <c r="F94" s="213">
        <f>F95</f>
        <v>350</v>
      </c>
      <c r="G94" s="213">
        <f>G95</f>
        <v>0</v>
      </c>
      <c r="H94" s="221"/>
    </row>
    <row r="95" spans="1:8" ht="45">
      <c r="A95" s="218" t="s">
        <v>9</v>
      </c>
      <c r="B95" s="219" t="s">
        <v>651</v>
      </c>
      <c r="C95" s="231" t="s">
        <v>652</v>
      </c>
      <c r="D95" s="220">
        <v>1903</v>
      </c>
      <c r="E95" s="220">
        <f>F95+G95</f>
        <v>350</v>
      </c>
      <c r="F95" s="220">
        <v>350</v>
      </c>
      <c r="G95" s="220"/>
      <c r="H95" s="221" t="s">
        <v>653</v>
      </c>
    </row>
    <row r="96" spans="1:8" ht="17.25">
      <c r="A96" s="210"/>
      <c r="B96" s="216" t="s">
        <v>520</v>
      </c>
      <c r="C96" s="232"/>
      <c r="D96" s="213">
        <f>SUM(D97:D99)</f>
        <v>4765</v>
      </c>
      <c r="E96" s="213">
        <f>SUM(E97:E99)</f>
        <v>1205</v>
      </c>
      <c r="F96" s="213">
        <f>SUM(F97:F99)</f>
        <v>900</v>
      </c>
      <c r="G96" s="213">
        <f>SUM(G97:G99)</f>
        <v>305</v>
      </c>
      <c r="H96" s="217"/>
    </row>
    <row r="97" spans="1:8" ht="45.75">
      <c r="A97" s="218" t="s">
        <v>12</v>
      </c>
      <c r="B97" s="219" t="s">
        <v>654</v>
      </c>
      <c r="C97" s="223" t="s">
        <v>655</v>
      </c>
      <c r="D97" s="220">
        <v>2948</v>
      </c>
      <c r="E97" s="220">
        <f>F97+G97</f>
        <v>800</v>
      </c>
      <c r="F97" s="220">
        <v>800</v>
      </c>
      <c r="G97" s="220"/>
      <c r="H97" s="221" t="s">
        <v>653</v>
      </c>
    </row>
    <row r="98" spans="1:8" ht="45.75">
      <c r="A98" s="218" t="s">
        <v>14</v>
      </c>
      <c r="B98" s="219" t="s">
        <v>656</v>
      </c>
      <c r="C98" s="223" t="s">
        <v>657</v>
      </c>
      <c r="D98" s="233">
        <v>1817</v>
      </c>
      <c r="E98" s="220">
        <f>F98+G98</f>
        <v>100</v>
      </c>
      <c r="F98" s="220">
        <v>100</v>
      </c>
      <c r="G98" s="220"/>
      <c r="H98" s="221" t="s">
        <v>653</v>
      </c>
    </row>
    <row r="99" spans="1:8" ht="25.5">
      <c r="A99" s="218" t="s">
        <v>17</v>
      </c>
      <c r="B99" s="219" t="s">
        <v>548</v>
      </c>
      <c r="C99" s="219"/>
      <c r="D99" s="220"/>
      <c r="E99" s="220">
        <f>F99+G99</f>
        <v>305</v>
      </c>
      <c r="F99" s="220"/>
      <c r="G99" s="220">
        <v>305</v>
      </c>
      <c r="H99" s="221" t="s">
        <v>653</v>
      </c>
    </row>
    <row r="100" spans="1:8" ht="17.25">
      <c r="A100" s="210">
        <v>2</v>
      </c>
      <c r="B100" s="227" t="s">
        <v>658</v>
      </c>
      <c r="C100" s="216"/>
      <c r="D100" s="213">
        <f>D101</f>
        <v>2990</v>
      </c>
      <c r="E100" s="213">
        <f>E101</f>
        <v>1605</v>
      </c>
      <c r="F100" s="213">
        <f>F101</f>
        <v>1300</v>
      </c>
      <c r="G100" s="213">
        <f>G101</f>
        <v>305</v>
      </c>
      <c r="H100" s="221"/>
    </row>
    <row r="101" spans="1:8" ht="17.25">
      <c r="A101" s="210"/>
      <c r="B101" s="216" t="s">
        <v>520</v>
      </c>
      <c r="C101" s="216"/>
      <c r="D101" s="213">
        <f>SUM(D102:D103)</f>
        <v>2990</v>
      </c>
      <c r="E101" s="213">
        <f>SUM(E102:E103)</f>
        <v>1605</v>
      </c>
      <c r="F101" s="213">
        <f>SUM(F102:F103)</f>
        <v>1300</v>
      </c>
      <c r="G101" s="213">
        <f>SUM(G102:G103)</f>
        <v>305</v>
      </c>
      <c r="H101" s="217"/>
    </row>
    <row r="102" spans="1:8" ht="45.75">
      <c r="A102" s="218" t="s">
        <v>312</v>
      </c>
      <c r="B102" s="219" t="s">
        <v>659</v>
      </c>
      <c r="C102" s="223" t="s">
        <v>660</v>
      </c>
      <c r="D102" s="220">
        <v>2990</v>
      </c>
      <c r="E102" s="220">
        <f>F102+G102</f>
        <v>1300</v>
      </c>
      <c r="F102" s="220">
        <v>1300</v>
      </c>
      <c r="G102" s="220"/>
      <c r="H102" s="221" t="s">
        <v>661</v>
      </c>
    </row>
    <row r="103" spans="1:8" ht="25.5">
      <c r="A103" s="222" t="s">
        <v>315</v>
      </c>
      <c r="B103" s="219" t="s">
        <v>548</v>
      </c>
      <c r="C103" s="219"/>
      <c r="D103" s="220"/>
      <c r="E103" s="220">
        <f>F103+G103</f>
        <v>305</v>
      </c>
      <c r="F103" s="220"/>
      <c r="G103" s="220">
        <v>305</v>
      </c>
      <c r="H103" s="221" t="s">
        <v>661</v>
      </c>
    </row>
    <row r="104" spans="1:8" ht="17.25">
      <c r="A104" s="211">
        <v>3</v>
      </c>
      <c r="B104" s="215" t="s">
        <v>662</v>
      </c>
      <c r="C104" s="216"/>
      <c r="D104" s="213">
        <f>SUM(D105:D110)</f>
        <v>0</v>
      </c>
      <c r="E104" s="213">
        <f>SUM(E105:E110)</f>
        <v>108</v>
      </c>
      <c r="F104" s="213">
        <f>SUM(F105:F110)</f>
        <v>0</v>
      </c>
      <c r="G104" s="213">
        <f>SUM(G105:G110)</f>
        <v>108</v>
      </c>
      <c r="H104" s="221"/>
    </row>
    <row r="105" spans="1:8" ht="25.5">
      <c r="A105" s="222" t="s">
        <v>28</v>
      </c>
      <c r="B105" s="225" t="s">
        <v>663</v>
      </c>
      <c r="C105" s="219"/>
      <c r="D105" s="220"/>
      <c r="E105" s="220">
        <f aca="true" t="shared" si="2" ref="E105:E111">F105+G105</f>
        <v>18</v>
      </c>
      <c r="F105" s="220"/>
      <c r="G105" s="220">
        <v>18</v>
      </c>
      <c r="H105" s="221" t="s">
        <v>664</v>
      </c>
    </row>
    <row r="106" spans="1:8" ht="25.5">
      <c r="A106" s="222" t="s">
        <v>31</v>
      </c>
      <c r="B106" s="225" t="s">
        <v>665</v>
      </c>
      <c r="C106" s="219"/>
      <c r="D106" s="220"/>
      <c r="E106" s="220">
        <f t="shared" si="2"/>
        <v>18</v>
      </c>
      <c r="F106" s="220"/>
      <c r="G106" s="220">
        <v>18</v>
      </c>
      <c r="H106" s="221" t="s">
        <v>666</v>
      </c>
    </row>
    <row r="107" spans="1:8" ht="25.5">
      <c r="A107" s="222" t="s">
        <v>34</v>
      </c>
      <c r="B107" s="225" t="s">
        <v>667</v>
      </c>
      <c r="C107" s="219"/>
      <c r="D107" s="220"/>
      <c r="E107" s="220">
        <f t="shared" si="2"/>
        <v>18</v>
      </c>
      <c r="F107" s="220"/>
      <c r="G107" s="220">
        <v>18</v>
      </c>
      <c r="H107" s="221" t="s">
        <v>668</v>
      </c>
    </row>
    <row r="108" spans="1:8" ht="25.5">
      <c r="A108" s="222" t="s">
        <v>36</v>
      </c>
      <c r="B108" s="225" t="s">
        <v>669</v>
      </c>
      <c r="C108" s="219"/>
      <c r="D108" s="220"/>
      <c r="E108" s="220">
        <f t="shared" si="2"/>
        <v>18</v>
      </c>
      <c r="F108" s="220"/>
      <c r="G108" s="220">
        <v>18</v>
      </c>
      <c r="H108" s="221" t="s">
        <v>670</v>
      </c>
    </row>
    <row r="109" spans="1:8" ht="25.5">
      <c r="A109" s="222" t="s">
        <v>38</v>
      </c>
      <c r="B109" s="224" t="s">
        <v>671</v>
      </c>
      <c r="C109" s="219"/>
      <c r="D109" s="220"/>
      <c r="E109" s="220">
        <f t="shared" si="2"/>
        <v>18</v>
      </c>
      <c r="F109" s="220"/>
      <c r="G109" s="220">
        <v>18</v>
      </c>
      <c r="H109" s="221" t="s">
        <v>672</v>
      </c>
    </row>
    <row r="110" spans="1:8" ht="25.5">
      <c r="A110" s="222" t="s">
        <v>566</v>
      </c>
      <c r="B110" s="224" t="s">
        <v>673</v>
      </c>
      <c r="C110" s="219"/>
      <c r="D110" s="220"/>
      <c r="E110" s="220">
        <f t="shared" si="2"/>
        <v>18</v>
      </c>
      <c r="F110" s="220"/>
      <c r="G110" s="220">
        <v>18</v>
      </c>
      <c r="H110" s="221" t="s">
        <v>674</v>
      </c>
    </row>
    <row r="111" spans="1:8" ht="25.5">
      <c r="A111" s="211">
        <v>4</v>
      </c>
      <c r="B111" s="215" t="s">
        <v>540</v>
      </c>
      <c r="C111" s="216"/>
      <c r="D111" s="213"/>
      <c r="E111" s="213">
        <f t="shared" si="2"/>
        <v>30</v>
      </c>
      <c r="F111" s="213"/>
      <c r="G111" s="213">
        <v>30</v>
      </c>
      <c r="H111" s="221" t="s">
        <v>572</v>
      </c>
    </row>
    <row r="112" spans="1:8" ht="17.25">
      <c r="A112" s="210" t="s">
        <v>353</v>
      </c>
      <c r="B112" s="227" t="s">
        <v>465</v>
      </c>
      <c r="C112" s="212">
        <f>SUM(C113:C138)</f>
        <v>0</v>
      </c>
      <c r="D112" s="213"/>
      <c r="E112" s="213">
        <f>E113+E118+E124+E138</f>
        <v>4620</v>
      </c>
      <c r="F112" s="213">
        <f>F113+F118+F124+F138</f>
        <v>2550</v>
      </c>
      <c r="G112" s="213">
        <f>G113+G118+G124+G138</f>
        <v>2070</v>
      </c>
      <c r="H112" s="221"/>
    </row>
    <row r="113" spans="1:8" ht="17.25">
      <c r="A113" s="210">
        <v>1</v>
      </c>
      <c r="B113" s="227" t="s">
        <v>675</v>
      </c>
      <c r="C113" s="216"/>
      <c r="D113" s="213">
        <f>D114+D116</f>
        <v>4920</v>
      </c>
      <c r="E113" s="213">
        <f>E114+E116</f>
        <v>1555</v>
      </c>
      <c r="F113" s="213">
        <f>F114+F116</f>
        <v>1250</v>
      </c>
      <c r="G113" s="213">
        <f>G114+G116</f>
        <v>305</v>
      </c>
      <c r="H113" s="221"/>
    </row>
    <row r="114" spans="1:8" ht="17.25">
      <c r="A114" s="210"/>
      <c r="B114" s="227" t="s">
        <v>543</v>
      </c>
      <c r="C114" s="216"/>
      <c r="D114" s="213">
        <f>D115</f>
        <v>4920</v>
      </c>
      <c r="E114" s="213">
        <f>E115</f>
        <v>1250</v>
      </c>
      <c r="F114" s="213">
        <f>F115</f>
        <v>1250</v>
      </c>
      <c r="G114" s="213">
        <f>G115</f>
        <v>0</v>
      </c>
      <c r="H114" s="217"/>
    </row>
    <row r="115" spans="1:8" ht="60">
      <c r="A115" s="218" t="s">
        <v>9</v>
      </c>
      <c r="B115" s="224" t="s">
        <v>676</v>
      </c>
      <c r="C115" s="231" t="s">
        <v>677</v>
      </c>
      <c r="D115" s="220">
        <v>4920</v>
      </c>
      <c r="E115" s="220">
        <f>F115+G115</f>
        <v>1250</v>
      </c>
      <c r="F115" s="220">
        <v>1250</v>
      </c>
      <c r="G115" s="220"/>
      <c r="H115" s="221" t="s">
        <v>661</v>
      </c>
    </row>
    <row r="116" spans="1:8" ht="17.25">
      <c r="A116" s="210"/>
      <c r="B116" s="215" t="s">
        <v>520</v>
      </c>
      <c r="C116" s="232"/>
      <c r="D116" s="213">
        <f>SUM(D117:D117)</f>
        <v>0</v>
      </c>
      <c r="E116" s="213">
        <f>SUM(E117:E117)</f>
        <v>305</v>
      </c>
      <c r="F116" s="213">
        <f>SUM(F117:F117)</f>
        <v>0</v>
      </c>
      <c r="G116" s="213">
        <f>SUM(G117:G117)</f>
        <v>305</v>
      </c>
      <c r="H116" s="217"/>
    </row>
    <row r="117" spans="1:8" ht="25.5">
      <c r="A117" s="222" t="s">
        <v>14</v>
      </c>
      <c r="B117" s="224" t="s">
        <v>548</v>
      </c>
      <c r="C117" s="219"/>
      <c r="D117" s="220"/>
      <c r="E117" s="220">
        <f>F117+G117</f>
        <v>305</v>
      </c>
      <c r="F117" s="220"/>
      <c r="G117" s="220">
        <v>305</v>
      </c>
      <c r="H117" s="221" t="s">
        <v>661</v>
      </c>
    </row>
    <row r="118" spans="1:8" ht="17.25">
      <c r="A118" s="210">
        <v>2</v>
      </c>
      <c r="B118" s="227" t="s">
        <v>678</v>
      </c>
      <c r="C118" s="216"/>
      <c r="D118" s="213">
        <f>D119+D121</f>
        <v>6163</v>
      </c>
      <c r="E118" s="213">
        <f>E119+E121</f>
        <v>1605</v>
      </c>
      <c r="F118" s="213">
        <f>F119+F121</f>
        <v>1300</v>
      </c>
      <c r="G118" s="213">
        <f>G119+G121</f>
        <v>305</v>
      </c>
      <c r="H118" s="221"/>
    </row>
    <row r="119" spans="1:8" ht="17.25">
      <c r="A119" s="210"/>
      <c r="B119" s="227" t="s">
        <v>543</v>
      </c>
      <c r="C119" s="216"/>
      <c r="D119" s="213">
        <f>D120</f>
        <v>3163</v>
      </c>
      <c r="E119" s="213">
        <f>E120</f>
        <v>1000</v>
      </c>
      <c r="F119" s="213">
        <f>F120</f>
        <v>1000</v>
      </c>
      <c r="G119" s="213">
        <f>G120</f>
        <v>0</v>
      </c>
      <c r="H119" s="217"/>
    </row>
    <row r="120" spans="1:8" ht="75">
      <c r="A120" s="218" t="s">
        <v>312</v>
      </c>
      <c r="B120" s="224" t="s">
        <v>679</v>
      </c>
      <c r="C120" s="219" t="s">
        <v>680</v>
      </c>
      <c r="D120" s="220">
        <v>3163</v>
      </c>
      <c r="E120" s="220">
        <f>F120+G120</f>
        <v>1000</v>
      </c>
      <c r="F120" s="220">
        <v>1000</v>
      </c>
      <c r="G120" s="220"/>
      <c r="H120" s="221" t="s">
        <v>681</v>
      </c>
    </row>
    <row r="121" spans="1:8" ht="17.25">
      <c r="A121" s="210"/>
      <c r="B121" s="215" t="s">
        <v>520</v>
      </c>
      <c r="C121" s="216"/>
      <c r="D121" s="213">
        <f>SUM(D122:D123)</f>
        <v>3000</v>
      </c>
      <c r="E121" s="213">
        <f>SUM(E122:E123)</f>
        <v>605</v>
      </c>
      <c r="F121" s="213">
        <f>SUM(F122:F123)</f>
        <v>300</v>
      </c>
      <c r="G121" s="213">
        <f>SUM(G122:G123)</f>
        <v>305</v>
      </c>
      <c r="H121" s="217"/>
    </row>
    <row r="122" spans="1:8" ht="60">
      <c r="A122" s="218" t="s">
        <v>315</v>
      </c>
      <c r="B122" s="224" t="s">
        <v>682</v>
      </c>
      <c r="C122" s="219" t="s">
        <v>683</v>
      </c>
      <c r="D122" s="220">
        <v>3000</v>
      </c>
      <c r="E122" s="220">
        <f>F122+G122</f>
        <v>300</v>
      </c>
      <c r="F122" s="220">
        <v>300</v>
      </c>
      <c r="G122" s="220"/>
      <c r="H122" s="221" t="s">
        <v>681</v>
      </c>
    </row>
    <row r="123" spans="1:8" ht="25.5">
      <c r="A123" s="218" t="s">
        <v>318</v>
      </c>
      <c r="B123" s="224" t="s">
        <v>548</v>
      </c>
      <c r="C123" s="219"/>
      <c r="D123" s="220"/>
      <c r="E123" s="220">
        <f>F123+G123</f>
        <v>305</v>
      </c>
      <c r="F123" s="220"/>
      <c r="G123" s="220">
        <v>305</v>
      </c>
      <c r="H123" s="221" t="s">
        <v>681</v>
      </c>
    </row>
    <row r="124" spans="1:8" ht="17.25">
      <c r="A124" s="211">
        <v>3</v>
      </c>
      <c r="B124" s="215" t="s">
        <v>684</v>
      </c>
      <c r="C124" s="216"/>
      <c r="D124" s="213">
        <f>SUM(D125:D137)</f>
        <v>0</v>
      </c>
      <c r="E124" s="213">
        <f>SUM(E125:E137)</f>
        <v>1430</v>
      </c>
      <c r="F124" s="213">
        <f>SUM(F125:F137)</f>
        <v>0</v>
      </c>
      <c r="G124" s="213">
        <f>SUM(G125:G137)</f>
        <v>1430</v>
      </c>
      <c r="H124" s="221"/>
    </row>
    <row r="125" spans="1:8" ht="25.5">
      <c r="A125" s="222" t="s">
        <v>28</v>
      </c>
      <c r="B125" s="225" t="s">
        <v>685</v>
      </c>
      <c r="C125" s="216"/>
      <c r="D125" s="213"/>
      <c r="E125" s="220">
        <f aca="true" t="shared" si="3" ref="E125:E138">F125+G125</f>
        <v>110</v>
      </c>
      <c r="F125" s="213"/>
      <c r="G125" s="220">
        <v>110</v>
      </c>
      <c r="H125" s="221" t="s">
        <v>686</v>
      </c>
    </row>
    <row r="126" spans="1:8" ht="25.5">
      <c r="A126" s="222" t="s">
        <v>31</v>
      </c>
      <c r="B126" s="225" t="s">
        <v>687</v>
      </c>
      <c r="C126" s="216"/>
      <c r="D126" s="213"/>
      <c r="E126" s="220">
        <f t="shared" si="3"/>
        <v>110</v>
      </c>
      <c r="F126" s="213"/>
      <c r="G126" s="220">
        <v>110</v>
      </c>
      <c r="H126" s="221" t="s">
        <v>688</v>
      </c>
    </row>
    <row r="127" spans="1:8" ht="25.5">
      <c r="A127" s="222" t="s">
        <v>34</v>
      </c>
      <c r="B127" s="225" t="s">
        <v>689</v>
      </c>
      <c r="C127" s="216"/>
      <c r="D127" s="213"/>
      <c r="E127" s="220">
        <f t="shared" si="3"/>
        <v>110</v>
      </c>
      <c r="F127" s="213"/>
      <c r="G127" s="220">
        <v>110</v>
      </c>
      <c r="H127" s="221" t="s">
        <v>690</v>
      </c>
    </row>
    <row r="128" spans="1:8" ht="25.5">
      <c r="A128" s="222" t="s">
        <v>36</v>
      </c>
      <c r="B128" s="225" t="s">
        <v>691</v>
      </c>
      <c r="C128" s="216"/>
      <c r="D128" s="213"/>
      <c r="E128" s="220">
        <f t="shared" si="3"/>
        <v>110</v>
      </c>
      <c r="F128" s="213"/>
      <c r="G128" s="220">
        <v>110</v>
      </c>
      <c r="H128" s="221" t="s">
        <v>692</v>
      </c>
    </row>
    <row r="129" spans="1:8" ht="25.5">
      <c r="A129" s="222" t="s">
        <v>38</v>
      </c>
      <c r="B129" s="225" t="s">
        <v>693</v>
      </c>
      <c r="C129" s="216"/>
      <c r="D129" s="213"/>
      <c r="E129" s="220">
        <f t="shared" si="3"/>
        <v>110</v>
      </c>
      <c r="F129" s="213"/>
      <c r="G129" s="220">
        <v>110</v>
      </c>
      <c r="H129" s="221" t="s">
        <v>694</v>
      </c>
    </row>
    <row r="130" spans="1:8" ht="25.5">
      <c r="A130" s="222" t="s">
        <v>566</v>
      </c>
      <c r="B130" s="225" t="s">
        <v>695</v>
      </c>
      <c r="C130" s="216"/>
      <c r="D130" s="213"/>
      <c r="E130" s="220">
        <f t="shared" si="3"/>
        <v>110</v>
      </c>
      <c r="F130" s="213"/>
      <c r="G130" s="220">
        <v>110</v>
      </c>
      <c r="H130" s="221" t="s">
        <v>696</v>
      </c>
    </row>
    <row r="131" spans="1:8" ht="25.5">
      <c r="A131" s="222" t="s">
        <v>569</v>
      </c>
      <c r="B131" s="225" t="s">
        <v>697</v>
      </c>
      <c r="C131" s="216"/>
      <c r="D131" s="213"/>
      <c r="E131" s="220">
        <f t="shared" si="3"/>
        <v>110</v>
      </c>
      <c r="F131" s="213"/>
      <c r="G131" s="220">
        <v>110</v>
      </c>
      <c r="H131" s="221" t="s">
        <v>698</v>
      </c>
    </row>
    <row r="132" spans="1:8" ht="25.5">
      <c r="A132" s="222" t="s">
        <v>623</v>
      </c>
      <c r="B132" s="225" t="s">
        <v>699</v>
      </c>
      <c r="C132" s="216"/>
      <c r="D132" s="213"/>
      <c r="E132" s="220">
        <f t="shared" si="3"/>
        <v>110</v>
      </c>
      <c r="F132" s="213"/>
      <c r="G132" s="220">
        <v>110</v>
      </c>
      <c r="H132" s="221" t="s">
        <v>700</v>
      </c>
    </row>
    <row r="133" spans="1:8" ht="25.5">
      <c r="A133" s="222" t="s">
        <v>626</v>
      </c>
      <c r="B133" s="225" t="s">
        <v>701</v>
      </c>
      <c r="C133" s="216"/>
      <c r="D133" s="213"/>
      <c r="E133" s="220">
        <f t="shared" si="3"/>
        <v>110</v>
      </c>
      <c r="F133" s="213"/>
      <c r="G133" s="220">
        <v>110</v>
      </c>
      <c r="H133" s="221" t="s">
        <v>702</v>
      </c>
    </row>
    <row r="134" spans="1:8" ht="25.5">
      <c r="A134" s="222" t="s">
        <v>629</v>
      </c>
      <c r="B134" s="224" t="s">
        <v>703</v>
      </c>
      <c r="C134" s="216"/>
      <c r="D134" s="213"/>
      <c r="E134" s="220">
        <f t="shared" si="3"/>
        <v>110</v>
      </c>
      <c r="F134" s="213"/>
      <c r="G134" s="220">
        <v>110</v>
      </c>
      <c r="H134" s="221" t="s">
        <v>704</v>
      </c>
    </row>
    <row r="135" spans="1:8" ht="25.5">
      <c r="A135" s="222" t="s">
        <v>632</v>
      </c>
      <c r="B135" s="224" t="s">
        <v>705</v>
      </c>
      <c r="C135" s="216"/>
      <c r="D135" s="213"/>
      <c r="E135" s="220">
        <f t="shared" si="3"/>
        <v>110</v>
      </c>
      <c r="F135" s="213"/>
      <c r="G135" s="220">
        <v>110</v>
      </c>
      <c r="H135" s="221" t="s">
        <v>706</v>
      </c>
    </row>
    <row r="136" spans="1:8" ht="25.5">
      <c r="A136" s="222" t="s">
        <v>635</v>
      </c>
      <c r="B136" s="224" t="s">
        <v>466</v>
      </c>
      <c r="C136" s="216"/>
      <c r="D136" s="213"/>
      <c r="E136" s="220">
        <f t="shared" si="3"/>
        <v>110</v>
      </c>
      <c r="F136" s="213"/>
      <c r="G136" s="220">
        <v>110</v>
      </c>
      <c r="H136" s="221" t="s">
        <v>707</v>
      </c>
    </row>
    <row r="137" spans="1:8" ht="25.5">
      <c r="A137" s="222" t="s">
        <v>638</v>
      </c>
      <c r="B137" s="224" t="s">
        <v>708</v>
      </c>
      <c r="C137" s="216"/>
      <c r="D137" s="213"/>
      <c r="E137" s="220">
        <f t="shared" si="3"/>
        <v>110</v>
      </c>
      <c r="F137" s="213"/>
      <c r="G137" s="220">
        <v>110</v>
      </c>
      <c r="H137" s="221" t="s">
        <v>709</v>
      </c>
    </row>
    <row r="138" spans="1:8" ht="25.5">
      <c r="A138" s="211">
        <v>4</v>
      </c>
      <c r="B138" s="215" t="s">
        <v>540</v>
      </c>
      <c r="C138" s="216"/>
      <c r="D138" s="213"/>
      <c r="E138" s="213">
        <f t="shared" si="3"/>
        <v>30</v>
      </c>
      <c r="F138" s="213"/>
      <c r="G138" s="213">
        <v>30</v>
      </c>
      <c r="H138" s="221" t="s">
        <v>572</v>
      </c>
    </row>
    <row r="139" spans="1:8" ht="17.25">
      <c r="A139" s="210" t="s">
        <v>377</v>
      </c>
      <c r="B139" s="227" t="s">
        <v>475</v>
      </c>
      <c r="C139" s="212">
        <f>SUM(C140:C157)</f>
        <v>0</v>
      </c>
      <c r="D139" s="213"/>
      <c r="E139" s="213">
        <f>E140+E146+E152+E157</f>
        <v>3788</v>
      </c>
      <c r="F139" s="213">
        <f>F140+F146+F152+F157</f>
        <v>2600</v>
      </c>
      <c r="G139" s="213">
        <f>G140+G146+G152+G157</f>
        <v>1188</v>
      </c>
      <c r="H139" s="221"/>
    </row>
    <row r="140" spans="1:8" ht="17.25">
      <c r="A140" s="210">
        <v>1</v>
      </c>
      <c r="B140" s="227" t="s">
        <v>710</v>
      </c>
      <c r="C140" s="216"/>
      <c r="D140" s="213">
        <f>D141+D143</f>
        <v>9782</v>
      </c>
      <c r="E140" s="213">
        <f>E141+E143</f>
        <v>1605</v>
      </c>
      <c r="F140" s="213">
        <f>F141+F143</f>
        <v>1300</v>
      </c>
      <c r="G140" s="213">
        <f>G141+G143</f>
        <v>305</v>
      </c>
      <c r="H140" s="221"/>
    </row>
    <row r="141" spans="1:8" ht="17.25">
      <c r="A141" s="210"/>
      <c r="B141" s="227" t="s">
        <v>543</v>
      </c>
      <c r="C141" s="216"/>
      <c r="D141" s="213">
        <f>D142</f>
        <v>2420</v>
      </c>
      <c r="E141" s="213">
        <f>E142</f>
        <v>600</v>
      </c>
      <c r="F141" s="213">
        <f>F142</f>
        <v>600</v>
      </c>
      <c r="G141" s="213">
        <f>G142</f>
        <v>0</v>
      </c>
      <c r="H141" s="217"/>
    </row>
    <row r="142" spans="1:8" ht="45">
      <c r="A142" s="218" t="s">
        <v>9</v>
      </c>
      <c r="B142" s="224" t="s">
        <v>711</v>
      </c>
      <c r="C142" s="219" t="s">
        <v>712</v>
      </c>
      <c r="D142" s="220">
        <v>2420</v>
      </c>
      <c r="E142" s="220">
        <f>F142+G142</f>
        <v>600</v>
      </c>
      <c r="F142" s="220">
        <v>600</v>
      </c>
      <c r="G142" s="220"/>
      <c r="H142" s="221" t="s">
        <v>523</v>
      </c>
    </row>
    <row r="143" spans="1:8" ht="17.25">
      <c r="A143" s="210"/>
      <c r="B143" s="215" t="s">
        <v>520</v>
      </c>
      <c r="C143" s="216"/>
      <c r="D143" s="213">
        <f>SUM(D144:D145)</f>
        <v>7362</v>
      </c>
      <c r="E143" s="213">
        <f>SUM(E144:E145)</f>
        <v>1005</v>
      </c>
      <c r="F143" s="213">
        <f>SUM(F144:F145)</f>
        <v>700</v>
      </c>
      <c r="G143" s="213">
        <f>SUM(G144:G145)</f>
        <v>305</v>
      </c>
      <c r="H143" s="217"/>
    </row>
    <row r="144" spans="1:8" ht="75">
      <c r="A144" s="218" t="s">
        <v>12</v>
      </c>
      <c r="B144" s="224" t="s">
        <v>713</v>
      </c>
      <c r="C144" s="219" t="s">
        <v>714</v>
      </c>
      <c r="D144" s="220">
        <v>7362</v>
      </c>
      <c r="E144" s="220">
        <f>F144+G144</f>
        <v>700</v>
      </c>
      <c r="F144" s="220">
        <v>700</v>
      </c>
      <c r="G144" s="220"/>
      <c r="H144" s="221" t="s">
        <v>523</v>
      </c>
    </row>
    <row r="145" spans="1:8" ht="25.5">
      <c r="A145" s="222" t="s">
        <v>14</v>
      </c>
      <c r="B145" s="224" t="s">
        <v>548</v>
      </c>
      <c r="C145" s="219"/>
      <c r="D145" s="220"/>
      <c r="E145" s="220">
        <f>F145+G145</f>
        <v>305</v>
      </c>
      <c r="F145" s="220"/>
      <c r="G145" s="220">
        <v>305</v>
      </c>
      <c r="H145" s="221" t="s">
        <v>523</v>
      </c>
    </row>
    <row r="146" spans="1:8" ht="17.25">
      <c r="A146" s="210">
        <v>2</v>
      </c>
      <c r="B146" s="227" t="s">
        <v>715</v>
      </c>
      <c r="C146" s="216"/>
      <c r="D146" s="213">
        <f>D147+D149</f>
        <v>7601</v>
      </c>
      <c r="E146" s="213">
        <f>E147+E149</f>
        <v>1605</v>
      </c>
      <c r="F146" s="213">
        <f>F147+F149</f>
        <v>1300</v>
      </c>
      <c r="G146" s="213">
        <f>G147+G149</f>
        <v>305</v>
      </c>
      <c r="H146" s="221"/>
    </row>
    <row r="147" spans="1:8" ht="17.25">
      <c r="A147" s="210"/>
      <c r="B147" s="227" t="s">
        <v>543</v>
      </c>
      <c r="C147" s="216"/>
      <c r="D147" s="213">
        <f>D148</f>
        <v>2459</v>
      </c>
      <c r="E147" s="213">
        <f>E148</f>
        <v>900</v>
      </c>
      <c r="F147" s="213">
        <f>F148</f>
        <v>900</v>
      </c>
      <c r="G147" s="213">
        <f>G148</f>
        <v>0</v>
      </c>
      <c r="H147" s="217"/>
    </row>
    <row r="148" spans="1:8" ht="45">
      <c r="A148" s="218" t="s">
        <v>312</v>
      </c>
      <c r="B148" s="224" t="s">
        <v>711</v>
      </c>
      <c r="C148" s="219" t="s">
        <v>716</v>
      </c>
      <c r="D148" s="220">
        <v>2459</v>
      </c>
      <c r="E148" s="220">
        <f>F148+G148</f>
        <v>900</v>
      </c>
      <c r="F148" s="220">
        <v>900</v>
      </c>
      <c r="G148" s="220"/>
      <c r="H148" s="221" t="s">
        <v>717</v>
      </c>
    </row>
    <row r="149" spans="1:8" ht="17.25">
      <c r="A149" s="210"/>
      <c r="B149" s="215" t="s">
        <v>520</v>
      </c>
      <c r="C149" s="216"/>
      <c r="D149" s="213">
        <f>SUM(D150:D151)</f>
        <v>5142</v>
      </c>
      <c r="E149" s="213">
        <f>SUM(E150:E151)</f>
        <v>705</v>
      </c>
      <c r="F149" s="213">
        <f>SUM(F150:F151)</f>
        <v>400</v>
      </c>
      <c r="G149" s="213">
        <f>SUM(G150:G151)</f>
        <v>305</v>
      </c>
      <c r="H149" s="217"/>
    </row>
    <row r="150" spans="1:8" ht="75">
      <c r="A150" s="218" t="s">
        <v>315</v>
      </c>
      <c r="B150" s="224" t="s">
        <v>718</v>
      </c>
      <c r="C150" s="219" t="s">
        <v>719</v>
      </c>
      <c r="D150" s="220">
        <v>5142</v>
      </c>
      <c r="E150" s="220">
        <f>F150+G150</f>
        <v>400</v>
      </c>
      <c r="F150" s="220">
        <v>400</v>
      </c>
      <c r="G150" s="220"/>
      <c r="H150" s="221" t="s">
        <v>717</v>
      </c>
    </row>
    <row r="151" spans="1:8" ht="25.5">
      <c r="A151" s="222" t="s">
        <v>318</v>
      </c>
      <c r="B151" s="224" t="s">
        <v>548</v>
      </c>
      <c r="C151" s="219"/>
      <c r="D151" s="220"/>
      <c r="E151" s="220">
        <f>F151+G151</f>
        <v>305</v>
      </c>
      <c r="F151" s="220"/>
      <c r="G151" s="220">
        <v>305</v>
      </c>
      <c r="H151" s="221" t="s">
        <v>717</v>
      </c>
    </row>
    <row r="152" spans="1:8" ht="17.25">
      <c r="A152" s="211">
        <v>3</v>
      </c>
      <c r="B152" s="215" t="s">
        <v>720</v>
      </c>
      <c r="C152" s="216"/>
      <c r="D152" s="213"/>
      <c r="E152" s="213">
        <f>SUM(E153:E156)</f>
        <v>548</v>
      </c>
      <c r="F152" s="213">
        <f>SUM(F153:F156)</f>
        <v>0</v>
      </c>
      <c r="G152" s="213">
        <f>SUM(G153:G156)</f>
        <v>548</v>
      </c>
      <c r="H152" s="221"/>
    </row>
    <row r="153" spans="1:8" ht="25.5">
      <c r="A153" s="222" t="s">
        <v>28</v>
      </c>
      <c r="B153" s="225" t="s">
        <v>721</v>
      </c>
      <c r="C153" s="216"/>
      <c r="D153" s="213"/>
      <c r="E153" s="220">
        <f>F153+G153</f>
        <v>137</v>
      </c>
      <c r="F153" s="213"/>
      <c r="G153" s="220">
        <v>137</v>
      </c>
      <c r="H153" s="221" t="s">
        <v>722</v>
      </c>
    </row>
    <row r="154" spans="1:8" ht="25.5">
      <c r="A154" s="222" t="s">
        <v>31</v>
      </c>
      <c r="B154" s="225" t="s">
        <v>723</v>
      </c>
      <c r="C154" s="216"/>
      <c r="D154" s="213"/>
      <c r="E154" s="220">
        <f>F154+G154</f>
        <v>137</v>
      </c>
      <c r="F154" s="213"/>
      <c r="G154" s="220">
        <v>137</v>
      </c>
      <c r="H154" s="221" t="s">
        <v>724</v>
      </c>
    </row>
    <row r="155" spans="1:8" ht="25.5">
      <c r="A155" s="222" t="s">
        <v>34</v>
      </c>
      <c r="B155" s="225" t="s">
        <v>557</v>
      </c>
      <c r="C155" s="216"/>
      <c r="D155" s="213"/>
      <c r="E155" s="220">
        <f>F155+G155</f>
        <v>137</v>
      </c>
      <c r="F155" s="213"/>
      <c r="G155" s="220">
        <v>137</v>
      </c>
      <c r="H155" s="221" t="s">
        <v>558</v>
      </c>
    </row>
    <row r="156" spans="1:8" ht="25.5">
      <c r="A156" s="222" t="s">
        <v>36</v>
      </c>
      <c r="B156" s="225" t="s">
        <v>725</v>
      </c>
      <c r="C156" s="216"/>
      <c r="D156" s="213"/>
      <c r="E156" s="220">
        <f>F156+G156</f>
        <v>137</v>
      </c>
      <c r="F156" s="213"/>
      <c r="G156" s="220">
        <v>137</v>
      </c>
      <c r="H156" s="221" t="s">
        <v>726</v>
      </c>
    </row>
    <row r="157" spans="1:8" ht="25.5">
      <c r="A157" s="211">
        <v>4</v>
      </c>
      <c r="B157" s="215" t="s">
        <v>540</v>
      </c>
      <c r="C157" s="216"/>
      <c r="D157" s="213"/>
      <c r="E157" s="213">
        <f>F157+G157</f>
        <v>30</v>
      </c>
      <c r="F157" s="213"/>
      <c r="G157" s="213">
        <v>30</v>
      </c>
      <c r="H157" s="221" t="s">
        <v>572</v>
      </c>
    </row>
    <row r="158" spans="1:8" ht="17.25">
      <c r="A158" s="210" t="s">
        <v>398</v>
      </c>
      <c r="B158" s="227" t="s">
        <v>440</v>
      </c>
      <c r="C158" s="212">
        <f>SUM(C159:C182)</f>
        <v>0</v>
      </c>
      <c r="D158" s="213"/>
      <c r="E158" s="213">
        <f>E159+E165+E170+E182</f>
        <v>3727</v>
      </c>
      <c r="F158" s="213">
        <f>F159+F165+F170+F182</f>
        <v>2559</v>
      </c>
      <c r="G158" s="213">
        <f>G159+G165+G170+G182</f>
        <v>1168</v>
      </c>
      <c r="H158" s="221"/>
    </row>
    <row r="159" spans="1:8" ht="17.25">
      <c r="A159" s="210">
        <v>1</v>
      </c>
      <c r="B159" s="227" t="s">
        <v>727</v>
      </c>
      <c r="C159" s="216"/>
      <c r="D159" s="213">
        <f>D160+D162</f>
        <v>4618</v>
      </c>
      <c r="E159" s="213">
        <f>E160+E162</f>
        <v>1614</v>
      </c>
      <c r="F159" s="213">
        <f>F160+F162</f>
        <v>1309</v>
      </c>
      <c r="G159" s="213">
        <f>G160+G162</f>
        <v>305</v>
      </c>
      <c r="H159" s="221"/>
    </row>
    <row r="160" spans="1:8" ht="17.25">
      <c r="A160" s="210"/>
      <c r="B160" s="227" t="s">
        <v>543</v>
      </c>
      <c r="C160" s="216"/>
      <c r="D160" s="213">
        <f>D161</f>
        <v>2318</v>
      </c>
      <c r="E160" s="213">
        <f>E161</f>
        <v>600</v>
      </c>
      <c r="F160" s="213">
        <f>F161</f>
        <v>600</v>
      </c>
      <c r="G160" s="213">
        <f>G161</f>
        <v>0</v>
      </c>
      <c r="H160" s="221"/>
    </row>
    <row r="161" spans="1:8" ht="45">
      <c r="A161" s="218" t="s">
        <v>9</v>
      </c>
      <c r="B161" s="224" t="s">
        <v>728</v>
      </c>
      <c r="C161" s="219" t="s">
        <v>729</v>
      </c>
      <c r="D161" s="220">
        <v>2318</v>
      </c>
      <c r="E161" s="220">
        <f>F161+G161</f>
        <v>600</v>
      </c>
      <c r="F161" s="220">
        <v>600</v>
      </c>
      <c r="G161" s="220"/>
      <c r="H161" s="221" t="s">
        <v>730</v>
      </c>
    </row>
    <row r="162" spans="1:8" ht="17.25">
      <c r="A162" s="210"/>
      <c r="B162" s="215" t="s">
        <v>520</v>
      </c>
      <c r="C162" s="216"/>
      <c r="D162" s="213">
        <f>SUM(D163:D164)</f>
        <v>2300</v>
      </c>
      <c r="E162" s="213">
        <f>SUM(E163:E164)</f>
        <v>1014</v>
      </c>
      <c r="F162" s="213">
        <f>SUM(F163:F164)</f>
        <v>709</v>
      </c>
      <c r="G162" s="213">
        <f>SUM(G163:G164)</f>
        <v>305</v>
      </c>
      <c r="H162" s="217"/>
    </row>
    <row r="163" spans="1:8" ht="45">
      <c r="A163" s="218" t="s">
        <v>12</v>
      </c>
      <c r="B163" s="224" t="s">
        <v>731</v>
      </c>
      <c r="C163" s="219" t="s">
        <v>732</v>
      </c>
      <c r="D163" s="220">
        <v>2300</v>
      </c>
      <c r="E163" s="220">
        <f>F163+G163</f>
        <v>709</v>
      </c>
      <c r="F163" s="220">
        <v>709</v>
      </c>
      <c r="G163" s="220"/>
      <c r="H163" s="221" t="s">
        <v>730</v>
      </c>
    </row>
    <row r="164" spans="1:8" ht="25.5">
      <c r="A164" s="222" t="s">
        <v>14</v>
      </c>
      <c r="B164" s="224" t="s">
        <v>548</v>
      </c>
      <c r="C164" s="219"/>
      <c r="D164" s="220"/>
      <c r="E164" s="220">
        <f>F164+G164</f>
        <v>305</v>
      </c>
      <c r="F164" s="220"/>
      <c r="G164" s="220">
        <v>305</v>
      </c>
      <c r="H164" s="221" t="s">
        <v>730</v>
      </c>
    </row>
    <row r="165" spans="1:8" ht="17.25">
      <c r="A165" s="210">
        <v>2</v>
      </c>
      <c r="B165" s="227" t="s">
        <v>733</v>
      </c>
      <c r="C165" s="216"/>
      <c r="D165" s="213">
        <f>D166+D168</f>
        <v>4440</v>
      </c>
      <c r="E165" s="213">
        <f>E166+E168</f>
        <v>1555</v>
      </c>
      <c r="F165" s="213">
        <f>F166+F168</f>
        <v>1250</v>
      </c>
      <c r="G165" s="213">
        <f>G166+G168</f>
        <v>305</v>
      </c>
      <c r="H165" s="221"/>
    </row>
    <row r="166" spans="1:8" ht="17.25">
      <c r="A166" s="210"/>
      <c r="B166" s="227" t="s">
        <v>543</v>
      </c>
      <c r="C166" s="216"/>
      <c r="D166" s="213">
        <f>D167</f>
        <v>4440</v>
      </c>
      <c r="E166" s="213">
        <f>E167</f>
        <v>1250</v>
      </c>
      <c r="F166" s="213">
        <f>F167</f>
        <v>1250</v>
      </c>
      <c r="G166" s="213">
        <f>G167</f>
        <v>0</v>
      </c>
      <c r="H166" s="221"/>
    </row>
    <row r="167" spans="1:8" ht="45">
      <c r="A167" s="218" t="s">
        <v>312</v>
      </c>
      <c r="B167" s="224" t="s">
        <v>734</v>
      </c>
      <c r="C167" s="219" t="s">
        <v>735</v>
      </c>
      <c r="D167" s="220">
        <v>4440</v>
      </c>
      <c r="E167" s="220">
        <f>F167+G167</f>
        <v>1250</v>
      </c>
      <c r="F167" s="220">
        <v>1250</v>
      </c>
      <c r="G167" s="220"/>
      <c r="H167" s="221" t="s">
        <v>736</v>
      </c>
    </row>
    <row r="168" spans="1:8" ht="17.25">
      <c r="A168" s="210"/>
      <c r="B168" s="215" t="s">
        <v>520</v>
      </c>
      <c r="C168" s="216"/>
      <c r="D168" s="213">
        <f>SUM(D169:D169)</f>
        <v>0</v>
      </c>
      <c r="E168" s="213">
        <f>SUM(E169:E169)</f>
        <v>305</v>
      </c>
      <c r="F168" s="213">
        <f>SUM(F169:F169)</f>
        <v>0</v>
      </c>
      <c r="G168" s="213">
        <f>SUM(G169:G169)</f>
        <v>305</v>
      </c>
      <c r="H168" s="217"/>
    </row>
    <row r="169" spans="1:8" ht="25.5">
      <c r="A169" s="222" t="s">
        <v>315</v>
      </c>
      <c r="B169" s="224" t="s">
        <v>548</v>
      </c>
      <c r="C169" s="219"/>
      <c r="D169" s="220"/>
      <c r="E169" s="220">
        <f>F169+G169</f>
        <v>305</v>
      </c>
      <c r="F169" s="220"/>
      <c r="G169" s="220">
        <v>305</v>
      </c>
      <c r="H169" s="221" t="s">
        <v>736</v>
      </c>
    </row>
    <row r="170" spans="1:8" ht="17.25">
      <c r="A170" s="211">
        <v>3</v>
      </c>
      <c r="B170" s="215" t="s">
        <v>737</v>
      </c>
      <c r="C170" s="216"/>
      <c r="D170" s="213">
        <f>SUM(D171:D181)</f>
        <v>0</v>
      </c>
      <c r="E170" s="213">
        <f>SUM(E171:E181)</f>
        <v>528</v>
      </c>
      <c r="F170" s="213">
        <f>SUM(F171:F181)</f>
        <v>0</v>
      </c>
      <c r="G170" s="213">
        <f>SUM(G171:G181)</f>
        <v>528</v>
      </c>
      <c r="H170" s="221"/>
    </row>
    <row r="171" spans="1:8" ht="25.5">
      <c r="A171" s="222" t="s">
        <v>28</v>
      </c>
      <c r="B171" s="225" t="s">
        <v>738</v>
      </c>
      <c r="C171" s="216"/>
      <c r="D171" s="213"/>
      <c r="E171" s="220">
        <f aca="true" t="shared" si="4" ref="E171:E182">F171+G171</f>
        <v>48</v>
      </c>
      <c r="F171" s="213"/>
      <c r="G171" s="220">
        <v>48</v>
      </c>
      <c r="H171" s="221" t="s">
        <v>739</v>
      </c>
    </row>
    <row r="172" spans="1:8" ht="25.5">
      <c r="A172" s="222" t="s">
        <v>31</v>
      </c>
      <c r="B172" s="225" t="s">
        <v>740</v>
      </c>
      <c r="C172" s="216"/>
      <c r="D172" s="213"/>
      <c r="E172" s="220">
        <f t="shared" si="4"/>
        <v>48</v>
      </c>
      <c r="F172" s="213"/>
      <c r="G172" s="220">
        <v>48</v>
      </c>
      <c r="H172" s="221" t="s">
        <v>741</v>
      </c>
    </row>
    <row r="173" spans="1:8" ht="25.5">
      <c r="A173" s="222" t="s">
        <v>34</v>
      </c>
      <c r="B173" s="225" t="s">
        <v>742</v>
      </c>
      <c r="C173" s="216"/>
      <c r="D173" s="213"/>
      <c r="E173" s="220">
        <f t="shared" si="4"/>
        <v>48</v>
      </c>
      <c r="F173" s="213"/>
      <c r="G173" s="220">
        <v>48</v>
      </c>
      <c r="H173" s="221" t="s">
        <v>743</v>
      </c>
    </row>
    <row r="174" spans="1:8" ht="25.5">
      <c r="A174" s="222" t="s">
        <v>36</v>
      </c>
      <c r="B174" s="225" t="s">
        <v>744</v>
      </c>
      <c r="C174" s="216"/>
      <c r="D174" s="213"/>
      <c r="E174" s="220">
        <f t="shared" si="4"/>
        <v>48</v>
      </c>
      <c r="F174" s="213"/>
      <c r="G174" s="220">
        <v>48</v>
      </c>
      <c r="H174" s="221" t="s">
        <v>745</v>
      </c>
    </row>
    <row r="175" spans="1:8" ht="25.5">
      <c r="A175" s="222" t="s">
        <v>38</v>
      </c>
      <c r="B175" s="225" t="s">
        <v>559</v>
      </c>
      <c r="C175" s="216"/>
      <c r="D175" s="213"/>
      <c r="E175" s="220">
        <f t="shared" si="4"/>
        <v>48</v>
      </c>
      <c r="F175" s="213"/>
      <c r="G175" s="220">
        <v>48</v>
      </c>
      <c r="H175" s="221" t="s">
        <v>560</v>
      </c>
    </row>
    <row r="176" spans="1:8" ht="25.5">
      <c r="A176" s="222" t="s">
        <v>566</v>
      </c>
      <c r="B176" s="225" t="s">
        <v>746</v>
      </c>
      <c r="C176" s="216"/>
      <c r="D176" s="213"/>
      <c r="E176" s="220">
        <f t="shared" si="4"/>
        <v>48</v>
      </c>
      <c r="F176" s="213"/>
      <c r="G176" s="220">
        <v>48</v>
      </c>
      <c r="H176" s="221" t="s">
        <v>747</v>
      </c>
    </row>
    <row r="177" spans="1:8" ht="25.5">
      <c r="A177" s="222" t="s">
        <v>569</v>
      </c>
      <c r="B177" s="225" t="s">
        <v>748</v>
      </c>
      <c r="C177" s="216"/>
      <c r="D177" s="213"/>
      <c r="E177" s="220">
        <f t="shared" si="4"/>
        <v>48</v>
      </c>
      <c r="F177" s="213"/>
      <c r="G177" s="220">
        <v>48</v>
      </c>
      <c r="H177" s="221" t="s">
        <v>749</v>
      </c>
    </row>
    <row r="178" spans="1:8" ht="25.5">
      <c r="A178" s="222" t="s">
        <v>623</v>
      </c>
      <c r="B178" s="234" t="s">
        <v>750</v>
      </c>
      <c r="C178" s="216"/>
      <c r="D178" s="213"/>
      <c r="E178" s="220">
        <f t="shared" si="4"/>
        <v>48</v>
      </c>
      <c r="F178" s="213"/>
      <c r="G178" s="220">
        <v>48</v>
      </c>
      <c r="H178" s="221" t="s">
        <v>751</v>
      </c>
    </row>
    <row r="179" spans="1:8" ht="25.5">
      <c r="A179" s="222" t="s">
        <v>626</v>
      </c>
      <c r="B179" s="234" t="s">
        <v>752</v>
      </c>
      <c r="C179" s="216"/>
      <c r="D179" s="213"/>
      <c r="E179" s="220">
        <f t="shared" si="4"/>
        <v>48</v>
      </c>
      <c r="F179" s="213"/>
      <c r="G179" s="220">
        <v>48</v>
      </c>
      <c r="H179" s="221" t="s">
        <v>753</v>
      </c>
    </row>
    <row r="180" spans="1:8" ht="25.5">
      <c r="A180" s="222" t="s">
        <v>629</v>
      </c>
      <c r="B180" s="234" t="s">
        <v>754</v>
      </c>
      <c r="C180" s="216"/>
      <c r="D180" s="213"/>
      <c r="E180" s="220">
        <f t="shared" si="4"/>
        <v>48</v>
      </c>
      <c r="F180" s="213"/>
      <c r="G180" s="220">
        <v>48</v>
      </c>
      <c r="H180" s="221" t="s">
        <v>755</v>
      </c>
    </row>
    <row r="181" spans="1:8" ht="25.5">
      <c r="A181" s="222" t="s">
        <v>632</v>
      </c>
      <c r="B181" s="234" t="s">
        <v>567</v>
      </c>
      <c r="C181" s="216"/>
      <c r="D181" s="213"/>
      <c r="E181" s="220">
        <f t="shared" si="4"/>
        <v>48</v>
      </c>
      <c r="F181" s="213"/>
      <c r="G181" s="220">
        <v>48</v>
      </c>
      <c r="H181" s="221" t="s">
        <v>568</v>
      </c>
    </row>
    <row r="182" spans="1:8" ht="25.5">
      <c r="A182" s="211">
        <v>4</v>
      </c>
      <c r="B182" s="215" t="s">
        <v>540</v>
      </c>
      <c r="C182" s="216"/>
      <c r="D182" s="213"/>
      <c r="E182" s="213">
        <f t="shared" si="4"/>
        <v>30</v>
      </c>
      <c r="F182" s="213"/>
      <c r="G182" s="213">
        <v>30</v>
      </c>
      <c r="H182" s="221" t="s">
        <v>572</v>
      </c>
    </row>
    <row r="183" spans="1:8" ht="17.25">
      <c r="A183" s="210" t="s">
        <v>403</v>
      </c>
      <c r="B183" s="227" t="s">
        <v>449</v>
      </c>
      <c r="C183" s="212">
        <f>SUM(C184:C209)</f>
        <v>0</v>
      </c>
      <c r="D183" s="213"/>
      <c r="E183" s="235">
        <f>E184+E191+E195+E209</f>
        <v>4315</v>
      </c>
      <c r="F183" s="235">
        <f>F184+F191+F195+F209</f>
        <v>2550</v>
      </c>
      <c r="G183" s="235">
        <f>G184+G191+G195+G209</f>
        <v>1765</v>
      </c>
      <c r="H183" s="221"/>
    </row>
    <row r="184" spans="1:8" ht="17.25">
      <c r="A184" s="210">
        <v>1</v>
      </c>
      <c r="B184" s="227" t="s">
        <v>756</v>
      </c>
      <c r="C184" s="216"/>
      <c r="D184" s="213">
        <f>D185+D187</f>
        <v>5379</v>
      </c>
      <c r="E184" s="213">
        <f>E185+E187</f>
        <v>1555</v>
      </c>
      <c r="F184" s="213">
        <f>F185+F187</f>
        <v>1250</v>
      </c>
      <c r="G184" s="213">
        <f>G185+G187</f>
        <v>305</v>
      </c>
      <c r="H184" s="221"/>
    </row>
    <row r="185" spans="1:8" ht="17.25">
      <c r="A185" s="210"/>
      <c r="B185" s="227" t="s">
        <v>543</v>
      </c>
      <c r="C185" s="216"/>
      <c r="D185" s="213">
        <f>D186</f>
        <v>2979</v>
      </c>
      <c r="E185" s="213">
        <f>E186</f>
        <v>600</v>
      </c>
      <c r="F185" s="213">
        <f>F186</f>
        <v>600</v>
      </c>
      <c r="G185" s="213">
        <f>G186</f>
        <v>0</v>
      </c>
      <c r="H185" s="221"/>
    </row>
    <row r="186" spans="1:8" ht="45">
      <c r="A186" s="218" t="s">
        <v>9</v>
      </c>
      <c r="B186" s="236" t="s">
        <v>757</v>
      </c>
      <c r="C186" s="219" t="s">
        <v>758</v>
      </c>
      <c r="D186" s="220">
        <v>2979</v>
      </c>
      <c r="E186" s="220">
        <f>F186+G186</f>
        <v>600</v>
      </c>
      <c r="F186" s="220">
        <v>600</v>
      </c>
      <c r="G186" s="220"/>
      <c r="H186" s="221" t="s">
        <v>759</v>
      </c>
    </row>
    <row r="187" spans="1:8" ht="17.25">
      <c r="A187" s="210"/>
      <c r="B187" s="237" t="s">
        <v>520</v>
      </c>
      <c r="C187" s="216"/>
      <c r="D187" s="213">
        <f>SUM(D188:D190)</f>
        <v>2400</v>
      </c>
      <c r="E187" s="213">
        <f>SUM(E188:E190)</f>
        <v>955</v>
      </c>
      <c r="F187" s="213">
        <f>SUM(F188:F190)</f>
        <v>650</v>
      </c>
      <c r="G187" s="213">
        <f>SUM(G188:G190)</f>
        <v>305</v>
      </c>
      <c r="H187" s="217"/>
    </row>
    <row r="188" spans="1:8" ht="60">
      <c r="A188" s="218" t="s">
        <v>12</v>
      </c>
      <c r="B188" s="236" t="s">
        <v>760</v>
      </c>
      <c r="C188" s="219" t="s">
        <v>761</v>
      </c>
      <c r="D188" s="220">
        <v>900</v>
      </c>
      <c r="E188" s="220">
        <f>F188+G188</f>
        <v>550</v>
      </c>
      <c r="F188" s="220">
        <v>550</v>
      </c>
      <c r="G188" s="220"/>
      <c r="H188" s="221" t="s">
        <v>759</v>
      </c>
    </row>
    <row r="189" spans="1:8" ht="60">
      <c r="A189" s="218" t="s">
        <v>14</v>
      </c>
      <c r="B189" s="236" t="s">
        <v>762</v>
      </c>
      <c r="C189" s="219" t="s">
        <v>763</v>
      </c>
      <c r="D189" s="220">
        <v>1500</v>
      </c>
      <c r="E189" s="220">
        <f>F189+G189</f>
        <v>100</v>
      </c>
      <c r="F189" s="220">
        <v>100</v>
      </c>
      <c r="G189" s="220"/>
      <c r="H189" s="221" t="s">
        <v>759</v>
      </c>
    </row>
    <row r="190" spans="1:8" ht="25.5">
      <c r="A190" s="218" t="s">
        <v>17</v>
      </c>
      <c r="B190" s="224" t="s">
        <v>548</v>
      </c>
      <c r="C190" s="219"/>
      <c r="D190" s="220"/>
      <c r="E190" s="220">
        <f>F190+G190</f>
        <v>305</v>
      </c>
      <c r="F190" s="220"/>
      <c r="G190" s="220">
        <v>305</v>
      </c>
      <c r="H190" s="221" t="s">
        <v>759</v>
      </c>
    </row>
    <row r="191" spans="1:8" ht="17.25">
      <c r="A191" s="210">
        <v>2</v>
      </c>
      <c r="B191" s="227" t="s">
        <v>764</v>
      </c>
      <c r="C191" s="216"/>
      <c r="D191" s="213">
        <f>D192</f>
        <v>2228</v>
      </c>
      <c r="E191" s="213">
        <f>E192</f>
        <v>1605</v>
      </c>
      <c r="F191" s="213">
        <f>F192</f>
        <v>1300</v>
      </c>
      <c r="G191" s="213">
        <f>G192</f>
        <v>305</v>
      </c>
      <c r="H191" s="221"/>
    </row>
    <row r="192" spans="1:8" ht="17.25">
      <c r="A192" s="210"/>
      <c r="B192" s="238" t="s">
        <v>520</v>
      </c>
      <c r="C192" s="216"/>
      <c r="D192" s="213">
        <f>SUM(D193:D194)</f>
        <v>2228</v>
      </c>
      <c r="E192" s="213">
        <f>SUM(E193:E194)</f>
        <v>1605</v>
      </c>
      <c r="F192" s="213">
        <f>SUM(F193:F194)</f>
        <v>1300</v>
      </c>
      <c r="G192" s="213">
        <f>SUM(G193:G194)</f>
        <v>305</v>
      </c>
      <c r="H192" s="217"/>
    </row>
    <row r="193" spans="1:8" ht="75">
      <c r="A193" s="218" t="s">
        <v>315</v>
      </c>
      <c r="B193" s="224" t="s">
        <v>765</v>
      </c>
      <c r="C193" s="219" t="s">
        <v>766</v>
      </c>
      <c r="D193" s="220">
        <v>2228</v>
      </c>
      <c r="E193" s="220">
        <f>F193+G193</f>
        <v>1300</v>
      </c>
      <c r="F193" s="220">
        <v>1300</v>
      </c>
      <c r="G193" s="220"/>
      <c r="H193" s="221" t="s">
        <v>767</v>
      </c>
    </row>
    <row r="194" spans="1:8" ht="25.5">
      <c r="A194" s="222" t="s">
        <v>318</v>
      </c>
      <c r="B194" s="219" t="s">
        <v>548</v>
      </c>
      <c r="C194" s="219"/>
      <c r="D194" s="220"/>
      <c r="E194" s="220">
        <f>F194+G194</f>
        <v>305</v>
      </c>
      <c r="F194" s="220"/>
      <c r="G194" s="220">
        <v>305</v>
      </c>
      <c r="H194" s="221" t="s">
        <v>767</v>
      </c>
    </row>
    <row r="195" spans="1:8" ht="17.25">
      <c r="A195" s="211">
        <v>3</v>
      </c>
      <c r="B195" s="215" t="s">
        <v>684</v>
      </c>
      <c r="C195" s="216"/>
      <c r="D195" s="213">
        <f>SUM(D196:D208)</f>
        <v>0</v>
      </c>
      <c r="E195" s="213">
        <f>SUM(E196:E208)</f>
        <v>1125</v>
      </c>
      <c r="F195" s="213">
        <f>SUM(F196:F208)</f>
        <v>0</v>
      </c>
      <c r="G195" s="213">
        <f>SUM(G196:G208)</f>
        <v>1125</v>
      </c>
      <c r="H195" s="221"/>
    </row>
    <row r="196" spans="1:8" ht="25.5">
      <c r="A196" s="222" t="s">
        <v>28</v>
      </c>
      <c r="B196" s="219" t="s">
        <v>768</v>
      </c>
      <c r="C196" s="216"/>
      <c r="D196" s="213"/>
      <c r="E196" s="220">
        <f aca="true" t="shared" si="5" ref="E196:E212">F196+G196</f>
        <v>86</v>
      </c>
      <c r="F196" s="213"/>
      <c r="G196" s="220">
        <v>86</v>
      </c>
      <c r="H196" s="221" t="s">
        <v>769</v>
      </c>
    </row>
    <row r="197" spans="1:8" ht="25.5">
      <c r="A197" s="222" t="s">
        <v>31</v>
      </c>
      <c r="B197" s="219" t="s">
        <v>770</v>
      </c>
      <c r="C197" s="216"/>
      <c r="D197" s="213"/>
      <c r="E197" s="220">
        <f t="shared" si="5"/>
        <v>86</v>
      </c>
      <c r="F197" s="213"/>
      <c r="G197" s="220">
        <v>86</v>
      </c>
      <c r="H197" s="221" t="s">
        <v>771</v>
      </c>
    </row>
    <row r="198" spans="1:8" ht="25.5">
      <c r="A198" s="222" t="s">
        <v>34</v>
      </c>
      <c r="B198" s="219" t="s">
        <v>772</v>
      </c>
      <c r="C198" s="216"/>
      <c r="D198" s="213"/>
      <c r="E198" s="220">
        <f t="shared" si="5"/>
        <v>86</v>
      </c>
      <c r="F198" s="213"/>
      <c r="G198" s="220">
        <v>86</v>
      </c>
      <c r="H198" s="221" t="s">
        <v>773</v>
      </c>
    </row>
    <row r="199" spans="1:8" ht="25.5">
      <c r="A199" s="222" t="s">
        <v>36</v>
      </c>
      <c r="B199" s="219" t="s">
        <v>774</v>
      </c>
      <c r="C199" s="216"/>
      <c r="D199" s="213"/>
      <c r="E199" s="220">
        <f t="shared" si="5"/>
        <v>86</v>
      </c>
      <c r="F199" s="213"/>
      <c r="G199" s="220">
        <v>86</v>
      </c>
      <c r="H199" s="221" t="s">
        <v>775</v>
      </c>
    </row>
    <row r="200" spans="1:8" ht="25.5">
      <c r="A200" s="222" t="s">
        <v>38</v>
      </c>
      <c r="B200" s="219" t="s">
        <v>776</v>
      </c>
      <c r="C200" s="216"/>
      <c r="D200" s="213"/>
      <c r="E200" s="220">
        <f t="shared" si="5"/>
        <v>86</v>
      </c>
      <c r="F200" s="213"/>
      <c r="G200" s="220">
        <v>86</v>
      </c>
      <c r="H200" s="221" t="s">
        <v>777</v>
      </c>
    </row>
    <row r="201" spans="1:8" ht="25.5">
      <c r="A201" s="222" t="s">
        <v>566</v>
      </c>
      <c r="B201" s="219" t="s">
        <v>778</v>
      </c>
      <c r="C201" s="216"/>
      <c r="D201" s="213"/>
      <c r="E201" s="220">
        <f t="shared" si="5"/>
        <v>86</v>
      </c>
      <c r="F201" s="213"/>
      <c r="G201" s="220">
        <v>86</v>
      </c>
      <c r="H201" s="221" t="s">
        <v>779</v>
      </c>
    </row>
    <row r="202" spans="1:8" ht="25.5">
      <c r="A202" s="222" t="s">
        <v>569</v>
      </c>
      <c r="B202" s="219" t="s">
        <v>780</v>
      </c>
      <c r="C202" s="216"/>
      <c r="D202" s="213"/>
      <c r="E202" s="220">
        <f t="shared" si="5"/>
        <v>87</v>
      </c>
      <c r="F202" s="213"/>
      <c r="G202" s="220">
        <v>87</v>
      </c>
      <c r="H202" s="221" t="s">
        <v>781</v>
      </c>
    </row>
    <row r="203" spans="1:8" ht="25.5">
      <c r="A203" s="222" t="s">
        <v>623</v>
      </c>
      <c r="B203" s="219" t="s">
        <v>782</v>
      </c>
      <c r="C203" s="216"/>
      <c r="D203" s="213"/>
      <c r="E203" s="220">
        <f t="shared" si="5"/>
        <v>87</v>
      </c>
      <c r="F203" s="213"/>
      <c r="G203" s="220">
        <v>87</v>
      </c>
      <c r="H203" s="221" t="s">
        <v>783</v>
      </c>
    </row>
    <row r="204" spans="1:8" ht="25.5">
      <c r="A204" s="222" t="s">
        <v>626</v>
      </c>
      <c r="B204" s="219" t="s">
        <v>784</v>
      </c>
      <c r="C204" s="216"/>
      <c r="D204" s="213"/>
      <c r="E204" s="220">
        <f t="shared" si="5"/>
        <v>87</v>
      </c>
      <c r="F204" s="213"/>
      <c r="G204" s="220">
        <v>87</v>
      </c>
      <c r="H204" s="221" t="s">
        <v>785</v>
      </c>
    </row>
    <row r="205" spans="1:8" ht="25.5">
      <c r="A205" s="222" t="s">
        <v>629</v>
      </c>
      <c r="B205" s="219" t="s">
        <v>786</v>
      </c>
      <c r="C205" s="216"/>
      <c r="D205" s="213"/>
      <c r="E205" s="220">
        <f t="shared" si="5"/>
        <v>87</v>
      </c>
      <c r="F205" s="213"/>
      <c r="G205" s="220">
        <v>87</v>
      </c>
      <c r="H205" s="221" t="s">
        <v>787</v>
      </c>
    </row>
    <row r="206" spans="1:8" ht="25.5">
      <c r="A206" s="222" t="s">
        <v>632</v>
      </c>
      <c r="B206" s="219" t="s">
        <v>788</v>
      </c>
      <c r="C206" s="216"/>
      <c r="D206" s="213"/>
      <c r="E206" s="220">
        <f t="shared" si="5"/>
        <v>87</v>
      </c>
      <c r="F206" s="213"/>
      <c r="G206" s="220">
        <v>87</v>
      </c>
      <c r="H206" s="221" t="s">
        <v>789</v>
      </c>
    </row>
    <row r="207" spans="1:8" ht="25.5">
      <c r="A207" s="222" t="s">
        <v>635</v>
      </c>
      <c r="B207" s="219" t="s">
        <v>790</v>
      </c>
      <c r="C207" s="216"/>
      <c r="D207" s="213"/>
      <c r="E207" s="220">
        <f t="shared" si="5"/>
        <v>87</v>
      </c>
      <c r="F207" s="213"/>
      <c r="G207" s="220">
        <v>87</v>
      </c>
      <c r="H207" s="221" t="s">
        <v>791</v>
      </c>
    </row>
    <row r="208" spans="1:8" ht="25.5">
      <c r="A208" s="222" t="s">
        <v>638</v>
      </c>
      <c r="B208" s="219" t="s">
        <v>792</v>
      </c>
      <c r="C208" s="216"/>
      <c r="D208" s="213"/>
      <c r="E208" s="220">
        <f t="shared" si="5"/>
        <v>87</v>
      </c>
      <c r="F208" s="213"/>
      <c r="G208" s="220">
        <v>87</v>
      </c>
      <c r="H208" s="221" t="s">
        <v>793</v>
      </c>
    </row>
    <row r="209" spans="1:8" ht="25.5">
      <c r="A209" s="211">
        <v>4</v>
      </c>
      <c r="B209" s="215" t="s">
        <v>540</v>
      </c>
      <c r="C209" s="216"/>
      <c r="D209" s="213"/>
      <c r="E209" s="213">
        <f t="shared" si="5"/>
        <v>30</v>
      </c>
      <c r="F209" s="213"/>
      <c r="G209" s="213">
        <v>30</v>
      </c>
      <c r="H209" s="221" t="s">
        <v>572</v>
      </c>
    </row>
    <row r="210" spans="1:8" ht="31.5">
      <c r="A210" s="210" t="s">
        <v>406</v>
      </c>
      <c r="B210" s="215" t="s">
        <v>794</v>
      </c>
      <c r="C210" s="212"/>
      <c r="D210" s="213">
        <f>SUM(D211:D212)</f>
        <v>0</v>
      </c>
      <c r="E210" s="213">
        <f t="shared" si="5"/>
        <v>660</v>
      </c>
      <c r="F210" s="213">
        <f>SUM(F211:F212)</f>
        <v>0</v>
      </c>
      <c r="G210" s="213">
        <f>SUM(G211:G212)</f>
        <v>660</v>
      </c>
      <c r="H210" s="221"/>
    </row>
    <row r="211" spans="1:8" ht="38.25">
      <c r="A211" s="218">
        <v>1</v>
      </c>
      <c r="B211" s="224" t="s">
        <v>795</v>
      </c>
      <c r="C211" s="239"/>
      <c r="D211" s="220"/>
      <c r="E211" s="220">
        <f t="shared" si="5"/>
        <v>550</v>
      </c>
      <c r="F211" s="220"/>
      <c r="G211" s="220">
        <v>550</v>
      </c>
      <c r="H211" s="221" t="s">
        <v>796</v>
      </c>
    </row>
    <row r="212" spans="1:8" ht="38.25">
      <c r="A212" s="218">
        <v>2</v>
      </c>
      <c r="B212" s="224" t="s">
        <v>797</v>
      </c>
      <c r="C212" s="239"/>
      <c r="D212" s="220"/>
      <c r="E212" s="220">
        <f t="shared" si="5"/>
        <v>110</v>
      </c>
      <c r="F212" s="220"/>
      <c r="G212" s="220">
        <v>110</v>
      </c>
      <c r="H212" s="221" t="s">
        <v>796</v>
      </c>
    </row>
    <row r="213" spans="1:8" ht="17.25">
      <c r="A213" s="240"/>
      <c r="B213" s="241"/>
      <c r="C213" s="242"/>
      <c r="D213" s="243"/>
      <c r="E213" s="243"/>
      <c r="F213" s="243"/>
      <c r="G213" s="243"/>
      <c r="H213" s="242"/>
    </row>
  </sheetData>
  <mergeCells count="9">
    <mergeCell ref="A1:H1"/>
    <mergeCell ref="A2:H2"/>
    <mergeCell ref="A4:A5"/>
    <mergeCell ref="B4:B5"/>
    <mergeCell ref="C4:C5"/>
    <mergeCell ref="D4:D5"/>
    <mergeCell ref="E4:E5"/>
    <mergeCell ref="F4:G4"/>
    <mergeCell ref="H4:H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KT-Phong Nguyen</dc:creator>
  <cp:keywords/>
  <dc:description/>
  <cp:lastModifiedBy>admin</cp:lastModifiedBy>
  <dcterms:created xsi:type="dcterms:W3CDTF">2012-12-25T08:45:59Z</dcterms:created>
  <dcterms:modified xsi:type="dcterms:W3CDTF">2013-01-14T01:30:33Z</dcterms:modified>
  <cp:category/>
  <cp:version/>
  <cp:contentType/>
  <cp:contentStatus/>
</cp:coreProperties>
</file>